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enrique/Documents/UCR/Operaciones/Virtualización/Página del área/Material para la página/Cursos/DN-0110/Ejercicios de clase/"/>
    </mc:Choice>
  </mc:AlternateContent>
  <xr:revisionPtr revIDLastSave="0" documentId="13_ncr:1_{D3C605C5-9455-9F46-A631-06DAAD39161A}" xr6:coauthVersionLast="47" xr6:coauthVersionMax="47" xr10:uidLastSave="{00000000-0000-0000-0000-000000000000}"/>
  <bookViews>
    <workbookView xWindow="0" yWindow="660" windowWidth="34060" windowHeight="18960" tabRatio="500" xr2:uid="{00000000-000D-0000-FFFF-FFFF00000000}"/>
  </bookViews>
  <sheets>
    <sheet name="Ejercicio Pert con aceleración" sheetId="5" r:id="rId1"/>
    <sheet name="Ejercicio costo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15" i="5" l="1"/>
  <c r="I12" i="5"/>
  <c r="J12" i="5" s="1"/>
  <c r="H12" i="5"/>
  <c r="I11" i="5"/>
  <c r="J11" i="5" s="1"/>
  <c r="H11" i="5"/>
  <c r="I10" i="5"/>
  <c r="J10" i="5" s="1"/>
  <c r="H10" i="5"/>
  <c r="I9" i="5"/>
  <c r="J9" i="5" s="1"/>
  <c r="H9" i="5"/>
  <c r="I8" i="5"/>
  <c r="J8" i="5" s="1"/>
  <c r="H8" i="5"/>
  <c r="I7" i="5"/>
  <c r="J7" i="5" s="1"/>
  <c r="H7" i="5"/>
  <c r="I6" i="5"/>
  <c r="J6" i="5" s="1"/>
  <c r="H6" i="5"/>
  <c r="I5" i="5"/>
  <c r="J5" i="5" s="1"/>
  <c r="H5" i="5"/>
  <c r="I4" i="5"/>
  <c r="J4" i="5" s="1"/>
  <c r="H4" i="5"/>
  <c r="D13" i="5" l="1"/>
  <c r="D14" i="5" s="1"/>
  <c r="O15" i="5"/>
  <c r="Q21" i="5"/>
  <c r="R21" i="5" s="1"/>
  <c r="T21" i="5" s="1"/>
  <c r="U21" i="5" s="1"/>
  <c r="Q15" i="5"/>
  <c r="R15" i="5" s="1"/>
  <c r="W17" i="5" l="1"/>
  <c r="X17" i="5" s="1"/>
  <c r="Z17" i="5" s="1"/>
  <c r="AA17" i="5" s="1"/>
  <c r="T12" i="5"/>
  <c r="U12" i="5" s="1"/>
  <c r="Z11" i="5" l="1"/>
  <c r="AA11" i="5" s="1"/>
  <c r="AC14" i="5" s="1"/>
  <c r="AD14" i="5" s="1"/>
  <c r="AF14" i="5" s="1"/>
  <c r="AD15" i="5"/>
  <c r="AC15" i="5" s="1"/>
  <c r="M19" i="5"/>
  <c r="M23" i="5"/>
  <c r="AC16" i="5" l="1"/>
  <c r="AA18" i="5"/>
  <c r="Z18" i="5" s="1"/>
  <c r="Z19" i="5" s="1"/>
  <c r="AA12" i="5"/>
  <c r="Z12" i="5" s="1"/>
  <c r="Z13" i="5" l="1"/>
  <c r="U13" i="5"/>
  <c r="T13" i="5" s="1"/>
  <c r="X18" i="5"/>
  <c r="W18" i="5" s="1"/>
  <c r="W19" i="5" l="1"/>
  <c r="U22" i="5"/>
  <c r="T22" i="5" s="1"/>
  <c r="T14" i="5"/>
  <c r="R16" i="5"/>
  <c r="Q16" i="5" s="1"/>
  <c r="Q17" i="5" l="1"/>
  <c r="T23" i="5"/>
  <c r="R22" i="5"/>
  <c r="Q22" i="5" s="1"/>
  <c r="Q23" i="5" s="1"/>
  <c r="O16" i="5" l="1"/>
  <c r="N16" i="5" s="1"/>
  <c r="N17" i="5" s="1"/>
</calcChain>
</file>

<file path=xl/sharedStrings.xml><?xml version="1.0" encoding="utf-8"?>
<sst xmlns="http://schemas.openxmlformats.org/spreadsheetml/2006/main" count="89" uniqueCount="56">
  <si>
    <t>Actividad</t>
  </si>
  <si>
    <t>Nombre de la actividad</t>
  </si>
  <si>
    <t>Tiempos estimados (días)</t>
  </si>
  <si>
    <t>Optimista</t>
  </si>
  <si>
    <t>Pesimista</t>
  </si>
  <si>
    <t>A</t>
  </si>
  <si>
    <t>Retiro de muebles y paredes actuales</t>
  </si>
  <si>
    <t>B</t>
  </si>
  <si>
    <t>Instalación de las nuevas redes eléctricas y de datos</t>
  </si>
  <si>
    <t>C</t>
  </si>
  <si>
    <t>D</t>
  </si>
  <si>
    <t>Colocación de los muebles de los cubículos de distintos servicios (plataforma, cajas, otros)</t>
  </si>
  <si>
    <t>E</t>
  </si>
  <si>
    <t>Colocación de las divisiones principales de las gerencias</t>
  </si>
  <si>
    <t>F</t>
  </si>
  <si>
    <t>G</t>
  </si>
  <si>
    <t>Traslado de las servicios en la nueva agencia</t>
  </si>
  <si>
    <t>H</t>
  </si>
  <si>
    <t>Traslado de las gerencias (archivos físicos, objetos personales, y personal)</t>
  </si>
  <si>
    <t>I</t>
  </si>
  <si>
    <t>Clausura de las antiguas instalaciones</t>
  </si>
  <si>
    <t xml:space="preserve">Reparación de las instalaciones sanitarias </t>
  </si>
  <si>
    <t>Predecesoras</t>
  </si>
  <si>
    <t xml:space="preserve"> --</t>
  </si>
  <si>
    <t>D,B</t>
  </si>
  <si>
    <t>F,E</t>
  </si>
  <si>
    <t>Colocación y prueba del equipo de cómputo, cajeros automáticos, televisores, proyectores, otros.</t>
  </si>
  <si>
    <t>H, G</t>
  </si>
  <si>
    <t>Tne</t>
  </si>
  <si>
    <t>σ</t>
  </si>
  <si>
    <t>Tn</t>
  </si>
  <si>
    <t>Ta</t>
  </si>
  <si>
    <t>Cn</t>
  </si>
  <si>
    <t>Ca</t>
  </si>
  <si>
    <t>Δ Tiempo</t>
  </si>
  <si>
    <t>Δ Costo</t>
  </si>
  <si>
    <t>Pendiente</t>
  </si>
  <si>
    <t>A,C</t>
  </si>
  <si>
    <t>J</t>
  </si>
  <si>
    <t>H,E,G</t>
  </si>
  <si>
    <t>Penalización</t>
  </si>
  <si>
    <t>Bonificación</t>
  </si>
  <si>
    <t>Costo indirecto</t>
  </si>
  <si>
    <t>Meta</t>
  </si>
  <si>
    <t>Varianza</t>
  </si>
  <si>
    <t>Moda</t>
  </si>
  <si>
    <t>Sumatoria varianzas</t>
  </si>
  <si>
    <t>Final</t>
  </si>
  <si>
    <t>Desviación estándar de la RC:</t>
  </si>
  <si>
    <t>Inicial</t>
  </si>
  <si>
    <t>Duración:</t>
  </si>
  <si>
    <t>Ruta crítica:</t>
  </si>
  <si>
    <t>A,C,D,F,H,I</t>
  </si>
  <si>
    <t>A,C,D,F,G,I</t>
  </si>
  <si>
    <t>Probabilidad de terminar en:</t>
  </si>
  <si>
    <t>Probabilidad: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</si>
</sst>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₡&quot;* #,##0_);_(&quot;₡&quot;* \(#,##0\);_(&quot;₡&quot;* &quot;-&quot;_);_(@_)"/>
    <numFmt numFmtId="164" formatCode="0.000"/>
    <numFmt numFmtId="165" formatCode="0.0"/>
    <numFmt numFmtId="166" formatCode="_([$$-409]* #,##0.00_);_([$$-409]* \(#,##0.00\);_([$$-409]* &quot;-&quot;??_);_(@_)"/>
  </numFmts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2" fontId="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Border="1"/>
    <xf numFmtId="16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6" fontId="0" fillId="0" borderId="0" xfId="43" applyNumberFormat="1" applyFont="1" applyAlignment="1">
      <alignment horizontal="right"/>
    </xf>
    <xf numFmtId="166" fontId="0" fillId="0" borderId="0" xfId="0" applyNumberFormat="1"/>
    <xf numFmtId="166" fontId="0" fillId="0" borderId="0" xfId="0" applyNumberFormat="1" applyAlignment="1">
      <alignment horizontal="right"/>
    </xf>
    <xf numFmtId="1" fontId="0" fillId="0" borderId="0" xfId="0" applyNumberForma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0" xfId="44"/>
    <xf numFmtId="0" fontId="3" fillId="2" borderId="1" xfId="44" applyFont="1" applyFill="1" applyBorder="1" applyAlignment="1">
      <alignment horizontal="center" vertical="center"/>
    </xf>
    <xf numFmtId="0" fontId="3" fillId="2" borderId="1" xfId="44" applyFont="1" applyFill="1" applyBorder="1" applyAlignment="1">
      <alignment horizontal="center"/>
    </xf>
    <xf numFmtId="0" fontId="4" fillId="2" borderId="1" xfId="44" applyFont="1" applyFill="1" applyBorder="1" applyAlignment="1">
      <alignment horizontal="center" vertical="center"/>
    </xf>
    <xf numFmtId="0" fontId="3" fillId="2" borderId="1" xfId="44" applyFont="1" applyFill="1" applyBorder="1" applyAlignment="1">
      <alignment horizontal="center" vertical="center" wrapText="1"/>
    </xf>
    <xf numFmtId="0" fontId="3" fillId="2" borderId="1" xfId="44" applyFont="1" applyFill="1" applyBorder="1" applyAlignment="1">
      <alignment horizontal="center" vertical="center"/>
    </xf>
    <xf numFmtId="164" fontId="3" fillId="2" borderId="1" xfId="44" applyNumberFormat="1" applyFont="1" applyFill="1" applyBorder="1" applyAlignment="1">
      <alignment horizontal="center"/>
    </xf>
    <xf numFmtId="0" fontId="6" fillId="0" borderId="1" xfId="44" applyBorder="1" applyAlignment="1">
      <alignment horizontal="center"/>
    </xf>
    <xf numFmtId="164" fontId="6" fillId="0" borderId="1" xfId="44" applyNumberFormat="1" applyBorder="1" applyAlignment="1">
      <alignment horizontal="center"/>
    </xf>
    <xf numFmtId="0" fontId="5" fillId="2" borderId="7" xfId="44" applyFont="1" applyFill="1" applyBorder="1" applyAlignment="1">
      <alignment horizontal="left" vertical="center"/>
    </xf>
    <xf numFmtId="164" fontId="7" fillId="0" borderId="0" xfId="44" applyNumberFormat="1" applyFont="1"/>
    <xf numFmtId="164" fontId="6" fillId="0" borderId="0" xfId="44" applyNumberFormat="1"/>
    <xf numFmtId="164" fontId="8" fillId="0" borderId="8" xfId="44" applyNumberFormat="1" applyFont="1" applyBorder="1" applyAlignment="1">
      <alignment horizontal="center" vertical="center"/>
    </xf>
    <xf numFmtId="0" fontId="8" fillId="0" borderId="9" xfId="44" applyFont="1" applyBorder="1" applyAlignment="1">
      <alignment horizontal="center" vertical="center"/>
    </xf>
    <xf numFmtId="0" fontId="6" fillId="0" borderId="1" xfId="44" applyBorder="1" applyAlignment="1">
      <alignment horizontal="center"/>
    </xf>
    <xf numFmtId="0" fontId="8" fillId="0" borderId="10" xfId="44" applyFont="1" applyBorder="1" applyAlignment="1">
      <alignment horizontal="center" vertical="center"/>
    </xf>
    <xf numFmtId="0" fontId="8" fillId="0" borderId="6" xfId="44" applyFont="1" applyBorder="1" applyAlignment="1">
      <alignment horizontal="center" vertical="center"/>
    </xf>
    <xf numFmtId="0" fontId="7" fillId="0" borderId="0" xfId="44" applyFont="1" applyAlignment="1">
      <alignment horizontal="center"/>
    </xf>
    <xf numFmtId="0" fontId="7" fillId="0" borderId="0" xfId="44" applyFont="1"/>
    <xf numFmtId="10" fontId="7" fillId="0" borderId="0" xfId="45" applyNumberFormat="1" applyFont="1"/>
    <xf numFmtId="0" fontId="3" fillId="2" borderId="2" xfId="44" applyFont="1" applyFill="1" applyBorder="1" applyAlignment="1">
      <alignment horizontal="center" vertical="center"/>
    </xf>
    <xf numFmtId="0" fontId="3" fillId="2" borderId="3" xfId="44" applyFont="1" applyFill="1" applyBorder="1" applyAlignment="1">
      <alignment horizontal="center" vertical="center"/>
    </xf>
    <xf numFmtId="0" fontId="3" fillId="2" borderId="4" xfId="44" applyFont="1" applyFill="1" applyBorder="1" applyAlignment="1">
      <alignment horizontal="center"/>
    </xf>
    <xf numFmtId="0" fontId="3" fillId="2" borderId="11" xfId="44" applyFont="1" applyFill="1" applyBorder="1" applyAlignment="1">
      <alignment horizontal="center"/>
    </xf>
    <xf numFmtId="0" fontId="3" fillId="2" borderId="5" xfId="44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wrapText="1"/>
    </xf>
  </cellXfs>
  <cellStyles count="46">
    <cellStyle name="Currency [0] 2" xfId="43" xr:uid="{B4DB3C43-2B11-6947-AA9A-CB972A1326CC}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  <cellStyle name="Normal 2" xfId="44" xr:uid="{730E6256-E0AA-FB48-881B-41569E5AA90C}"/>
    <cellStyle name="Percent 2" xfId="45" xr:uid="{4A988663-0ED3-5646-A995-B8D2F798CBD3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19</xdr:row>
      <xdr:rowOff>0</xdr:rowOff>
    </xdr:from>
    <xdr:to>
      <xdr:col>8</xdr:col>
      <xdr:colOff>12700</xdr:colOff>
      <xdr:row>22</xdr:row>
      <xdr:rowOff>101600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5EBBFAFE-50DD-174B-9284-C21FB1A19C5F}"/>
            </a:ext>
          </a:extLst>
        </xdr:cNvPr>
        <xdr:cNvCxnSpPr/>
      </xdr:nvCxnSpPr>
      <xdr:spPr>
        <a:xfrm flipV="1">
          <a:off x="6235700" y="3746500"/>
          <a:ext cx="12700" cy="5969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342900</xdr:colOff>
      <xdr:row>18</xdr:row>
      <xdr:rowOff>88900</xdr:rowOff>
    </xdr:from>
    <xdr:to>
      <xdr:col>8</xdr:col>
      <xdr:colOff>344487</xdr:colOff>
      <xdr:row>22</xdr:row>
      <xdr:rowOff>25400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B924EAA6-508A-C24B-8095-D9A3BA3962B6}"/>
            </a:ext>
          </a:extLst>
        </xdr:cNvPr>
        <xdr:cNvCxnSpPr/>
      </xdr:nvCxnSpPr>
      <xdr:spPr>
        <a:xfrm flipH="1" flipV="1">
          <a:off x="6578600" y="3670300"/>
          <a:ext cx="1587" cy="59690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26987</xdr:colOff>
      <xdr:row>15</xdr:row>
      <xdr:rowOff>12700</xdr:rowOff>
    </xdr:from>
    <xdr:to>
      <xdr:col>13</xdr:col>
      <xdr:colOff>19050</xdr:colOff>
      <xdr:row>15</xdr:row>
      <xdr:rowOff>12700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2B55C2C2-63CD-B54C-953C-15025AA748E7}"/>
            </a:ext>
          </a:extLst>
        </xdr:cNvPr>
        <xdr:cNvCxnSpPr/>
      </xdr:nvCxnSpPr>
      <xdr:spPr>
        <a:xfrm>
          <a:off x="8307387" y="3098800"/>
          <a:ext cx="690563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15</xdr:row>
      <xdr:rowOff>12700</xdr:rowOff>
    </xdr:from>
    <xdr:to>
      <xdr:col>15</xdr:col>
      <xdr:colOff>436563</xdr:colOff>
      <xdr:row>15</xdr:row>
      <xdr:rowOff>12700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F3E46314-FD60-994A-ABB5-14A6CE223DEE}"/>
            </a:ext>
          </a:extLst>
        </xdr:cNvPr>
        <xdr:cNvCxnSpPr/>
      </xdr:nvCxnSpPr>
      <xdr:spPr>
        <a:xfrm>
          <a:off x="9867900" y="3098800"/>
          <a:ext cx="436563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12700</xdr:colOff>
      <xdr:row>15</xdr:row>
      <xdr:rowOff>19050</xdr:rowOff>
    </xdr:from>
    <xdr:to>
      <xdr:col>16</xdr:col>
      <xdr:colOff>0</xdr:colOff>
      <xdr:row>21</xdr:row>
      <xdr:rowOff>25400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DAC3B90E-C650-644C-A34E-A240FB0A1266}"/>
            </a:ext>
          </a:extLst>
        </xdr:cNvPr>
        <xdr:cNvCxnSpPr/>
      </xdr:nvCxnSpPr>
      <xdr:spPr>
        <a:xfrm>
          <a:off x="9880600" y="3105150"/>
          <a:ext cx="431800" cy="9969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20</xdr:row>
      <xdr:rowOff>158750</xdr:rowOff>
    </xdr:from>
    <xdr:to>
      <xdr:col>18</xdr:col>
      <xdr:colOff>436563</xdr:colOff>
      <xdr:row>20</xdr:row>
      <xdr:rowOff>158750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B1A09412-1FB7-CF43-93A1-FE861B196536}"/>
            </a:ext>
          </a:extLst>
        </xdr:cNvPr>
        <xdr:cNvCxnSpPr/>
      </xdr:nvCxnSpPr>
      <xdr:spPr>
        <a:xfrm>
          <a:off x="11201400" y="4070350"/>
          <a:ext cx="436563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444500</xdr:colOff>
      <xdr:row>11</xdr:row>
      <xdr:rowOff>207818</xdr:rowOff>
    </xdr:from>
    <xdr:to>
      <xdr:col>18</xdr:col>
      <xdr:colOff>432955</xdr:colOff>
      <xdr:row>14</xdr:row>
      <xdr:rowOff>161636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CAC5A1CA-83A4-004B-87AC-2071DFE1B3CD}"/>
            </a:ext>
          </a:extLst>
        </xdr:cNvPr>
        <xdr:cNvCxnSpPr/>
      </xdr:nvCxnSpPr>
      <xdr:spPr>
        <a:xfrm flipV="1">
          <a:off x="11201400" y="2506518"/>
          <a:ext cx="432955" cy="576118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17318</xdr:colOff>
      <xdr:row>14</xdr:row>
      <xdr:rowOff>167409</xdr:rowOff>
    </xdr:from>
    <xdr:to>
      <xdr:col>21</xdr:col>
      <xdr:colOff>432955</xdr:colOff>
      <xdr:row>17</xdr:row>
      <xdr:rowOff>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5545B455-305A-1841-BA37-42F82D69C0A9}"/>
            </a:ext>
          </a:extLst>
        </xdr:cNvPr>
        <xdr:cNvCxnSpPr/>
      </xdr:nvCxnSpPr>
      <xdr:spPr>
        <a:xfrm>
          <a:off x="11218718" y="3088409"/>
          <a:ext cx="1749137" cy="327891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5773</xdr:colOff>
      <xdr:row>17</xdr:row>
      <xdr:rowOff>0</xdr:rowOff>
    </xdr:from>
    <xdr:to>
      <xdr:col>21</xdr:col>
      <xdr:colOff>438728</xdr:colOff>
      <xdr:row>21</xdr:row>
      <xdr:rowOff>11545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887AECEB-B280-F247-8DCD-2F14465DDE80}"/>
            </a:ext>
          </a:extLst>
        </xdr:cNvPr>
        <xdr:cNvCxnSpPr/>
      </xdr:nvCxnSpPr>
      <xdr:spPr>
        <a:xfrm flipV="1">
          <a:off x="12540673" y="3416300"/>
          <a:ext cx="432955" cy="67194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444500</xdr:colOff>
      <xdr:row>16</xdr:row>
      <xdr:rowOff>161636</xdr:rowOff>
    </xdr:from>
    <xdr:to>
      <xdr:col>24</xdr:col>
      <xdr:colOff>444500</xdr:colOff>
      <xdr:row>17</xdr:row>
      <xdr:rowOff>5772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14CC7F4-6F40-4E47-9D8E-FE7EEB979216}"/>
            </a:ext>
          </a:extLst>
        </xdr:cNvPr>
        <xdr:cNvCxnSpPr/>
      </xdr:nvCxnSpPr>
      <xdr:spPr>
        <a:xfrm>
          <a:off x="13868400" y="3412836"/>
          <a:ext cx="444500" cy="9236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11546</xdr:colOff>
      <xdr:row>11</xdr:row>
      <xdr:rowOff>5773</xdr:rowOff>
    </xdr:from>
    <xdr:to>
      <xdr:col>25</xdr:col>
      <xdr:colOff>11546</xdr:colOff>
      <xdr:row>12</xdr:row>
      <xdr:rowOff>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8C145412-9AD7-CA44-9FA6-0B551ED6E420}"/>
            </a:ext>
          </a:extLst>
        </xdr:cNvPr>
        <xdr:cNvCxnSpPr/>
      </xdr:nvCxnSpPr>
      <xdr:spPr>
        <a:xfrm flipV="1">
          <a:off x="12546446" y="2304473"/>
          <a:ext cx="1778000" cy="210127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2309</xdr:colOff>
      <xdr:row>11</xdr:row>
      <xdr:rowOff>51955</xdr:rowOff>
    </xdr:from>
    <xdr:to>
      <xdr:col>24</xdr:col>
      <xdr:colOff>427182</xdr:colOff>
      <xdr:row>16</xdr:row>
      <xdr:rowOff>158171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11A13175-52B9-1240-9B9B-00D97D162D85}"/>
            </a:ext>
          </a:extLst>
        </xdr:cNvPr>
        <xdr:cNvCxnSpPr/>
      </xdr:nvCxnSpPr>
      <xdr:spPr>
        <a:xfrm flipV="1">
          <a:off x="13870709" y="2350655"/>
          <a:ext cx="424873" cy="1058716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28864</xdr:colOff>
      <xdr:row>10</xdr:row>
      <xdr:rowOff>207819</xdr:rowOff>
    </xdr:from>
    <xdr:to>
      <xdr:col>28</xdr:col>
      <xdr:colOff>17318</xdr:colOff>
      <xdr:row>14</xdr:row>
      <xdr:rowOff>28864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B232644F-FC73-984B-AF80-83E55FF3FC3E}"/>
            </a:ext>
          </a:extLst>
        </xdr:cNvPr>
        <xdr:cNvCxnSpPr/>
      </xdr:nvCxnSpPr>
      <xdr:spPr>
        <a:xfrm>
          <a:off x="15230764" y="2290619"/>
          <a:ext cx="432954" cy="65924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5773</xdr:colOff>
      <xdr:row>14</xdr:row>
      <xdr:rowOff>46182</xdr:rowOff>
    </xdr:from>
    <xdr:to>
      <xdr:col>27</xdr:col>
      <xdr:colOff>438728</xdr:colOff>
      <xdr:row>17</xdr:row>
      <xdr:rowOff>5772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A92324A1-C764-E244-A76F-E7556BA2256E}"/>
            </a:ext>
          </a:extLst>
        </xdr:cNvPr>
        <xdr:cNvCxnSpPr/>
      </xdr:nvCxnSpPr>
      <xdr:spPr>
        <a:xfrm flipV="1">
          <a:off x="15207673" y="2967182"/>
          <a:ext cx="432955" cy="45489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438727</xdr:colOff>
      <xdr:row>13</xdr:row>
      <xdr:rowOff>161637</xdr:rowOff>
    </xdr:from>
    <xdr:to>
      <xdr:col>30</xdr:col>
      <xdr:colOff>430790</xdr:colOff>
      <xdr:row>13</xdr:row>
      <xdr:rowOff>161637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F35E0447-02C6-A447-865B-19D884E5D18B}"/>
            </a:ext>
          </a:extLst>
        </xdr:cNvPr>
        <xdr:cNvCxnSpPr/>
      </xdr:nvCxnSpPr>
      <xdr:spPr>
        <a:xfrm>
          <a:off x="16529627" y="2879437"/>
          <a:ext cx="436563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30480</xdr:colOff>
      <xdr:row>18</xdr:row>
      <xdr:rowOff>111760</xdr:rowOff>
    </xdr:from>
    <xdr:to>
      <xdr:col>12</xdr:col>
      <xdr:colOff>812800</xdr:colOff>
      <xdr:row>26</xdr:row>
      <xdr:rowOff>10160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6722060D-6F8F-794D-9C4C-64021858D95D}"/>
            </a:ext>
          </a:extLst>
        </xdr:cNvPr>
        <xdr:cNvCxnSpPr/>
      </xdr:nvCxnSpPr>
      <xdr:spPr>
        <a:xfrm flipV="1">
          <a:off x="9669780" y="5801360"/>
          <a:ext cx="553720" cy="152400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20320</xdr:colOff>
      <xdr:row>25</xdr:row>
      <xdr:rowOff>182880</xdr:rowOff>
    </xdr:from>
    <xdr:to>
      <xdr:col>12</xdr:col>
      <xdr:colOff>812800</xdr:colOff>
      <xdr:row>32</xdr:row>
      <xdr:rowOff>30480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4EAAB04A-5C53-C942-82FC-654D72F1EE16}"/>
            </a:ext>
          </a:extLst>
        </xdr:cNvPr>
        <xdr:cNvCxnSpPr/>
      </xdr:nvCxnSpPr>
      <xdr:spPr>
        <a:xfrm>
          <a:off x="9659620" y="7294880"/>
          <a:ext cx="563880" cy="127000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26</xdr:row>
      <xdr:rowOff>182880</xdr:rowOff>
    </xdr:from>
    <xdr:to>
      <xdr:col>15</xdr:col>
      <xdr:colOff>447040</xdr:colOff>
      <xdr:row>31</xdr:row>
      <xdr:rowOff>182880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A5944BF0-5679-D643-8427-9EF025A26901}"/>
            </a:ext>
          </a:extLst>
        </xdr:cNvPr>
        <xdr:cNvCxnSpPr/>
      </xdr:nvCxnSpPr>
      <xdr:spPr>
        <a:xfrm flipV="1">
          <a:off x="11391900" y="7498080"/>
          <a:ext cx="447040" cy="101600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20320</xdr:colOff>
      <xdr:row>18</xdr:row>
      <xdr:rowOff>172720</xdr:rowOff>
    </xdr:from>
    <xdr:to>
      <xdr:col>17</xdr:col>
      <xdr:colOff>20320</xdr:colOff>
      <xdr:row>18</xdr:row>
      <xdr:rowOff>182880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CC6391FB-C65F-0147-9617-F8E33DF88C94}"/>
            </a:ext>
          </a:extLst>
        </xdr:cNvPr>
        <xdr:cNvCxnSpPr/>
      </xdr:nvCxnSpPr>
      <xdr:spPr>
        <a:xfrm>
          <a:off x="11412220" y="5862320"/>
          <a:ext cx="1168400" cy="1016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10160</xdr:colOff>
      <xdr:row>20</xdr:row>
      <xdr:rowOff>40640</xdr:rowOff>
    </xdr:from>
    <xdr:to>
      <xdr:col>17</xdr:col>
      <xdr:colOff>447040</xdr:colOff>
      <xdr:row>26</xdr:row>
      <xdr:rowOff>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61697F35-DF5D-6A4B-A135-8BCFF71A4853}"/>
            </a:ext>
          </a:extLst>
        </xdr:cNvPr>
        <xdr:cNvCxnSpPr/>
      </xdr:nvCxnSpPr>
      <xdr:spPr>
        <a:xfrm flipV="1">
          <a:off x="12570460" y="6136640"/>
          <a:ext cx="436880" cy="117856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812800</xdr:colOff>
      <xdr:row>32</xdr:row>
      <xdr:rowOff>0</xdr:rowOff>
    </xdr:from>
    <xdr:to>
      <xdr:col>21</xdr:col>
      <xdr:colOff>10160</xdr:colOff>
      <xdr:row>35</xdr:row>
      <xdr:rowOff>182880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F1B909AA-4E3B-BF4C-AA71-7145DCEC093E}"/>
            </a:ext>
          </a:extLst>
        </xdr:cNvPr>
        <xdr:cNvCxnSpPr/>
      </xdr:nvCxnSpPr>
      <xdr:spPr>
        <a:xfrm>
          <a:off x="11391900" y="8534400"/>
          <a:ext cx="3515360" cy="79248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26</xdr:row>
      <xdr:rowOff>0</xdr:rowOff>
    </xdr:from>
    <xdr:to>
      <xdr:col>18</xdr:col>
      <xdr:colOff>20320</xdr:colOff>
      <xdr:row>26</xdr:row>
      <xdr:rowOff>10160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15F504F4-C4AA-6B4D-9599-C312D6B3D9DC}"/>
            </a:ext>
          </a:extLst>
        </xdr:cNvPr>
        <xdr:cNvCxnSpPr/>
      </xdr:nvCxnSpPr>
      <xdr:spPr>
        <a:xfrm flipV="1">
          <a:off x="12560300" y="7315200"/>
          <a:ext cx="604520" cy="1016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10160</xdr:colOff>
      <xdr:row>18</xdr:row>
      <xdr:rowOff>172720</xdr:rowOff>
    </xdr:from>
    <xdr:to>
      <xdr:col>20</xdr:col>
      <xdr:colOff>10160</xdr:colOff>
      <xdr:row>18</xdr:row>
      <xdr:rowOff>172720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51FB8DA5-5C11-F743-BB69-06B58A1C647B}"/>
            </a:ext>
          </a:extLst>
        </xdr:cNvPr>
        <xdr:cNvCxnSpPr/>
      </xdr:nvCxnSpPr>
      <xdr:spPr>
        <a:xfrm>
          <a:off x="13738860" y="5862320"/>
          <a:ext cx="5842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20320</xdr:colOff>
      <xdr:row>23</xdr:row>
      <xdr:rowOff>182880</xdr:rowOff>
    </xdr:from>
    <xdr:to>
      <xdr:col>21</xdr:col>
      <xdr:colOff>10160</xdr:colOff>
      <xdr:row>26</xdr:row>
      <xdr:rowOff>30480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92942A98-01A8-C54C-B4E0-2765BA8C74D6}"/>
            </a:ext>
          </a:extLst>
        </xdr:cNvPr>
        <xdr:cNvCxnSpPr/>
      </xdr:nvCxnSpPr>
      <xdr:spPr>
        <a:xfrm flipV="1">
          <a:off x="14333220" y="6888480"/>
          <a:ext cx="574040" cy="45720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30480</xdr:colOff>
      <xdr:row>26</xdr:row>
      <xdr:rowOff>50800</xdr:rowOff>
    </xdr:from>
    <xdr:to>
      <xdr:col>21</xdr:col>
      <xdr:colOff>0</xdr:colOff>
      <xdr:row>31</xdr:row>
      <xdr:rowOff>10160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6227ADBF-093C-BF47-87E5-236C40AADC4D}"/>
            </a:ext>
          </a:extLst>
        </xdr:cNvPr>
        <xdr:cNvCxnSpPr/>
      </xdr:nvCxnSpPr>
      <xdr:spPr>
        <a:xfrm>
          <a:off x="14343380" y="7366000"/>
          <a:ext cx="553720" cy="97536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19</xdr:row>
      <xdr:rowOff>10160</xdr:rowOff>
    </xdr:from>
    <xdr:to>
      <xdr:col>24</xdr:col>
      <xdr:colOff>812800</xdr:colOff>
      <xdr:row>26</xdr:row>
      <xdr:rowOff>20320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16235826-8C83-1646-92DD-7BF1434F2134}"/>
            </a:ext>
          </a:extLst>
        </xdr:cNvPr>
        <xdr:cNvCxnSpPr/>
      </xdr:nvCxnSpPr>
      <xdr:spPr>
        <a:xfrm>
          <a:off x="15481300" y="5902960"/>
          <a:ext cx="1752600" cy="143256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23</xdr:row>
      <xdr:rowOff>182880</xdr:rowOff>
    </xdr:from>
    <xdr:to>
      <xdr:col>24</xdr:col>
      <xdr:colOff>802640</xdr:colOff>
      <xdr:row>26</xdr:row>
      <xdr:rowOff>132080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789EBCC7-D5C5-EE4E-9F52-0529F1866170}"/>
            </a:ext>
          </a:extLst>
        </xdr:cNvPr>
        <xdr:cNvCxnSpPr/>
      </xdr:nvCxnSpPr>
      <xdr:spPr>
        <a:xfrm>
          <a:off x="16065500" y="6888480"/>
          <a:ext cx="1170940" cy="55880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20320</xdr:colOff>
      <xdr:row>27</xdr:row>
      <xdr:rowOff>10160</xdr:rowOff>
    </xdr:from>
    <xdr:to>
      <xdr:col>24</xdr:col>
      <xdr:colOff>802640</xdr:colOff>
      <xdr:row>31</xdr:row>
      <xdr:rowOff>0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B295B943-5594-A54F-BED2-D0B6E8C16AB2}"/>
            </a:ext>
          </a:extLst>
        </xdr:cNvPr>
        <xdr:cNvCxnSpPr/>
      </xdr:nvCxnSpPr>
      <xdr:spPr>
        <a:xfrm flipV="1">
          <a:off x="16085820" y="7528560"/>
          <a:ext cx="1150620" cy="80264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10160</xdr:colOff>
      <xdr:row>27</xdr:row>
      <xdr:rowOff>10160</xdr:rowOff>
    </xdr:from>
    <xdr:to>
      <xdr:col>28</xdr:col>
      <xdr:colOff>30480</xdr:colOff>
      <xdr:row>35</xdr:row>
      <xdr:rowOff>172720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36A2167C-6E9A-0746-A844-58B8094B5549}"/>
            </a:ext>
          </a:extLst>
        </xdr:cNvPr>
        <xdr:cNvCxnSpPr/>
      </xdr:nvCxnSpPr>
      <xdr:spPr>
        <a:xfrm flipV="1">
          <a:off x="16075660" y="7528560"/>
          <a:ext cx="2941320" cy="178816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30480</xdr:colOff>
      <xdr:row>26</xdr:row>
      <xdr:rowOff>132080</xdr:rowOff>
    </xdr:from>
    <xdr:to>
      <xdr:col>27</xdr:col>
      <xdr:colOff>802640</xdr:colOff>
      <xdr:row>26</xdr:row>
      <xdr:rowOff>152400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BB1D9B23-8BC1-6142-B60C-8D8C02090EA7}"/>
            </a:ext>
          </a:extLst>
        </xdr:cNvPr>
        <xdr:cNvCxnSpPr/>
      </xdr:nvCxnSpPr>
      <xdr:spPr>
        <a:xfrm>
          <a:off x="18432780" y="7447280"/>
          <a:ext cx="556260" cy="2032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D95F3-A402-DF49-9D1A-70B3EE622D37}">
  <dimension ref="B2:AG28"/>
  <sheetViews>
    <sheetView tabSelected="1" zoomScale="110" zoomScaleNormal="110" workbookViewId="0">
      <selection activeCell="C26" sqref="C26"/>
    </sheetView>
  </sheetViews>
  <sheetFormatPr baseColWidth="10" defaultRowHeight="13" x14ac:dyDescent="0.15"/>
  <cols>
    <col min="1" max="1" width="4.33203125" style="13" customWidth="1"/>
    <col min="2" max="2" width="9.5" style="13" customWidth="1"/>
    <col min="3" max="3" width="34.83203125" style="13" customWidth="1"/>
    <col min="4" max="4" width="13.1640625" style="13" customWidth="1"/>
    <col min="5" max="5" width="8.83203125" style="13" customWidth="1"/>
    <col min="6" max="6" width="7.5" style="13" customWidth="1"/>
    <col min="7" max="7" width="8.83203125" style="13" customWidth="1"/>
    <col min="8" max="8" width="7.1640625" style="13" customWidth="1"/>
    <col min="9" max="9" width="7.83203125" style="13" customWidth="1"/>
    <col min="10" max="10" width="8.33203125" style="13" bestFit="1" customWidth="1"/>
    <col min="11" max="12" width="5.83203125" style="13" customWidth="1"/>
    <col min="13" max="13" width="9.1640625" style="13" customWidth="1"/>
    <col min="14" max="33" width="5.83203125" style="13" customWidth="1"/>
    <col min="34" max="16384" width="10.83203125" style="13"/>
  </cols>
  <sheetData>
    <row r="2" spans="2:33" ht="16" x14ac:dyDescent="0.2">
      <c r="B2" s="14" t="s">
        <v>0</v>
      </c>
      <c r="C2" s="38" t="s">
        <v>1</v>
      </c>
      <c r="D2" s="14" t="s">
        <v>22</v>
      </c>
      <c r="E2" s="35" t="s">
        <v>2</v>
      </c>
      <c r="F2" s="36"/>
      <c r="G2" s="37"/>
      <c r="H2" s="33" t="s">
        <v>28</v>
      </c>
      <c r="I2" s="33" t="s">
        <v>29</v>
      </c>
      <c r="J2" s="33" t="s">
        <v>44</v>
      </c>
    </row>
    <row r="3" spans="2:33" ht="16" x14ac:dyDescent="0.2">
      <c r="B3" s="14"/>
      <c r="C3" s="38"/>
      <c r="D3" s="14"/>
      <c r="E3" s="15" t="s">
        <v>3</v>
      </c>
      <c r="F3" s="15" t="s">
        <v>45</v>
      </c>
      <c r="G3" s="15" t="s">
        <v>4</v>
      </c>
      <c r="H3" s="34"/>
      <c r="I3" s="34"/>
      <c r="J3" s="34"/>
    </row>
    <row r="4" spans="2:33" ht="34" x14ac:dyDescent="0.2">
      <c r="B4" s="16" t="s">
        <v>5</v>
      </c>
      <c r="C4" s="39" t="s">
        <v>6</v>
      </c>
      <c r="D4" s="17" t="s">
        <v>23</v>
      </c>
      <c r="E4" s="18">
        <v>2</v>
      </c>
      <c r="F4" s="18">
        <v>4</v>
      </c>
      <c r="G4" s="18">
        <v>5</v>
      </c>
      <c r="H4" s="19">
        <f>(E4+(4*F4)+G4)/6</f>
        <v>3.8333333333333335</v>
      </c>
      <c r="I4" s="19">
        <f>(G4-E4)/6</f>
        <v>0.5</v>
      </c>
      <c r="J4" s="19">
        <f>I4^2</f>
        <v>0.25</v>
      </c>
    </row>
    <row r="5" spans="2:33" ht="51" x14ac:dyDescent="0.2">
      <c r="B5" s="18" t="s">
        <v>7</v>
      </c>
      <c r="C5" s="39" t="s">
        <v>8</v>
      </c>
      <c r="D5" s="17" t="s">
        <v>5</v>
      </c>
      <c r="E5" s="18">
        <v>2</v>
      </c>
      <c r="F5" s="18">
        <v>3.5</v>
      </c>
      <c r="G5" s="18">
        <v>5</v>
      </c>
      <c r="H5" s="19">
        <f t="shared" ref="H5:H12" si="0">(E5+(4*F5)+G5)/6</f>
        <v>3.5</v>
      </c>
      <c r="I5" s="19">
        <f t="shared" ref="I5:I12" si="1">(G5-E5)/6</f>
        <v>0.5</v>
      </c>
      <c r="J5" s="19">
        <f t="shared" ref="J5:J12" si="2">I5^2</f>
        <v>0.25</v>
      </c>
    </row>
    <row r="6" spans="2:33" ht="34" x14ac:dyDescent="0.2">
      <c r="B6" s="16" t="s">
        <v>9</v>
      </c>
      <c r="C6" s="39" t="s">
        <v>21</v>
      </c>
      <c r="D6" s="17" t="s">
        <v>5</v>
      </c>
      <c r="E6" s="18">
        <v>5</v>
      </c>
      <c r="F6" s="18">
        <v>5.5</v>
      </c>
      <c r="G6" s="18">
        <v>7</v>
      </c>
      <c r="H6" s="19">
        <f t="shared" si="0"/>
        <v>5.666666666666667</v>
      </c>
      <c r="I6" s="19">
        <f t="shared" si="1"/>
        <v>0.33333333333333331</v>
      </c>
      <c r="J6" s="19">
        <f t="shared" si="2"/>
        <v>0.1111111111111111</v>
      </c>
    </row>
    <row r="7" spans="2:33" ht="51" x14ac:dyDescent="0.2">
      <c r="B7" s="16" t="s">
        <v>10</v>
      </c>
      <c r="C7" s="39" t="s">
        <v>11</v>
      </c>
      <c r="D7" s="17" t="s">
        <v>9</v>
      </c>
      <c r="E7" s="18">
        <v>3</v>
      </c>
      <c r="F7" s="18">
        <v>5</v>
      </c>
      <c r="G7" s="18">
        <v>6</v>
      </c>
      <c r="H7" s="19">
        <f t="shared" si="0"/>
        <v>4.833333333333333</v>
      </c>
      <c r="I7" s="19">
        <f t="shared" si="1"/>
        <v>0.5</v>
      </c>
      <c r="J7" s="19">
        <f t="shared" si="2"/>
        <v>0.25</v>
      </c>
    </row>
    <row r="8" spans="2:33" ht="34" x14ac:dyDescent="0.2">
      <c r="B8" s="18" t="s">
        <v>12</v>
      </c>
      <c r="C8" s="39" t="s">
        <v>13</v>
      </c>
      <c r="D8" s="17" t="s">
        <v>7</v>
      </c>
      <c r="E8" s="18">
        <v>1</v>
      </c>
      <c r="F8" s="18">
        <v>2</v>
      </c>
      <c r="G8" s="18">
        <v>3</v>
      </c>
      <c r="H8" s="19">
        <f t="shared" si="0"/>
        <v>2</v>
      </c>
      <c r="I8" s="19">
        <f t="shared" si="1"/>
        <v>0.33333333333333331</v>
      </c>
      <c r="J8" s="19">
        <f t="shared" si="2"/>
        <v>0.1111111111111111</v>
      </c>
    </row>
    <row r="9" spans="2:33" ht="51" x14ac:dyDescent="0.2">
      <c r="B9" s="16" t="s">
        <v>14</v>
      </c>
      <c r="C9" s="39" t="s">
        <v>26</v>
      </c>
      <c r="D9" s="17" t="s">
        <v>24</v>
      </c>
      <c r="E9" s="18">
        <v>5</v>
      </c>
      <c r="F9" s="18">
        <v>8</v>
      </c>
      <c r="G9" s="18">
        <v>11</v>
      </c>
      <c r="H9" s="19">
        <f t="shared" si="0"/>
        <v>8</v>
      </c>
      <c r="I9" s="19">
        <f t="shared" si="1"/>
        <v>1</v>
      </c>
      <c r="J9" s="19">
        <f t="shared" si="2"/>
        <v>1</v>
      </c>
    </row>
    <row r="10" spans="2:33" ht="34" x14ac:dyDescent="0.2">
      <c r="B10" s="16" t="s">
        <v>15</v>
      </c>
      <c r="C10" s="39" t="s">
        <v>16</v>
      </c>
      <c r="D10" s="17" t="s">
        <v>14</v>
      </c>
      <c r="E10" s="18">
        <v>4</v>
      </c>
      <c r="F10" s="18">
        <v>5</v>
      </c>
      <c r="G10" s="18">
        <v>6</v>
      </c>
      <c r="H10" s="19">
        <f t="shared" si="0"/>
        <v>5</v>
      </c>
      <c r="I10" s="19">
        <f t="shared" si="1"/>
        <v>0.33333333333333331</v>
      </c>
      <c r="J10" s="19">
        <f t="shared" si="2"/>
        <v>0.1111111111111111</v>
      </c>
      <c r="Z10" s="20" t="s">
        <v>17</v>
      </c>
      <c r="AA10" s="20"/>
    </row>
    <row r="11" spans="2:33" ht="51" x14ac:dyDescent="0.2">
      <c r="B11" s="16" t="s">
        <v>17</v>
      </c>
      <c r="C11" s="39" t="s">
        <v>18</v>
      </c>
      <c r="D11" s="17" t="s">
        <v>25</v>
      </c>
      <c r="E11" s="18">
        <v>4</v>
      </c>
      <c r="F11" s="18">
        <v>5</v>
      </c>
      <c r="G11" s="18">
        <v>6</v>
      </c>
      <c r="H11" s="19">
        <f t="shared" si="0"/>
        <v>5</v>
      </c>
      <c r="I11" s="19">
        <f t="shared" si="1"/>
        <v>0.33333333333333331</v>
      </c>
      <c r="J11" s="19">
        <f t="shared" si="2"/>
        <v>0.1111111111111111</v>
      </c>
      <c r="T11" s="20" t="s">
        <v>12</v>
      </c>
      <c r="U11" s="20"/>
      <c r="Z11" s="21">
        <f>MAX(U12,X17)</f>
        <v>22.333333333333332</v>
      </c>
      <c r="AA11" s="21">
        <f>Z11+H11</f>
        <v>27.333333333333332</v>
      </c>
    </row>
    <row r="12" spans="2:33" ht="34" x14ac:dyDescent="0.2">
      <c r="B12" s="16" t="s">
        <v>19</v>
      </c>
      <c r="C12" s="39" t="s">
        <v>20</v>
      </c>
      <c r="D12" s="17" t="s">
        <v>27</v>
      </c>
      <c r="E12" s="18">
        <v>4</v>
      </c>
      <c r="F12" s="18">
        <v>4.5</v>
      </c>
      <c r="G12" s="18">
        <v>5</v>
      </c>
      <c r="H12" s="19">
        <f t="shared" si="0"/>
        <v>4.5</v>
      </c>
      <c r="I12" s="19">
        <f t="shared" si="1"/>
        <v>0.16666666666666666</v>
      </c>
      <c r="J12" s="19">
        <f t="shared" si="2"/>
        <v>2.7777777777777776E-2</v>
      </c>
      <c r="T12" s="21">
        <f>R15</f>
        <v>7.3333333333333339</v>
      </c>
      <c r="U12" s="21">
        <f>T12+H8</f>
        <v>9.3333333333333339</v>
      </c>
      <c r="Z12" s="21">
        <f>AA12-H11</f>
        <v>22.333333333333332</v>
      </c>
      <c r="AA12" s="21">
        <f>AC15</f>
        <v>27.333333333333332</v>
      </c>
    </row>
    <row r="13" spans="2:33" ht="16" x14ac:dyDescent="0.15">
      <c r="B13" s="22" t="s">
        <v>46</v>
      </c>
      <c r="D13" s="23">
        <f>J4+J6+J7+J9+J10+J11+J12</f>
        <v>1.8611111111111112</v>
      </c>
      <c r="T13" s="21">
        <f>U13-H8</f>
        <v>20.333333333333332</v>
      </c>
      <c r="U13" s="21">
        <f>Z12</f>
        <v>22.333333333333332</v>
      </c>
      <c r="Z13" s="24">
        <f>Z12-Z11</f>
        <v>0</v>
      </c>
      <c r="AC13" s="20" t="s">
        <v>19</v>
      </c>
      <c r="AD13" s="20"/>
      <c r="AF13" s="20" t="s">
        <v>47</v>
      </c>
      <c r="AG13" s="20"/>
    </row>
    <row r="14" spans="2:33" ht="16" x14ac:dyDescent="0.15">
      <c r="B14" s="22" t="s">
        <v>48</v>
      </c>
      <c r="D14" s="23">
        <f>SQRT(D13)</f>
        <v>1.3642254619787417</v>
      </c>
      <c r="K14" s="20" t="s">
        <v>49</v>
      </c>
      <c r="L14" s="20"/>
      <c r="N14" s="20" t="s">
        <v>5</v>
      </c>
      <c r="O14" s="20"/>
      <c r="Q14" s="20" t="s">
        <v>7</v>
      </c>
      <c r="R14" s="20"/>
      <c r="T14" s="24">
        <f>T13-T12</f>
        <v>12.999999999999998</v>
      </c>
      <c r="AC14" s="21">
        <f>MAX(AA11,AA17)</f>
        <v>27.333333333333332</v>
      </c>
      <c r="AD14" s="21">
        <f>AC14+H12</f>
        <v>31.833333333333332</v>
      </c>
      <c r="AF14" s="25">
        <f>AD14</f>
        <v>31.833333333333332</v>
      </c>
      <c r="AG14" s="26"/>
    </row>
    <row r="15" spans="2:33" x14ac:dyDescent="0.15">
      <c r="K15" s="27">
        <v>0</v>
      </c>
      <c r="L15" s="27">
        <v>0</v>
      </c>
      <c r="N15" s="27">
        <f>L15</f>
        <v>0</v>
      </c>
      <c r="O15" s="21">
        <f>N15+H4</f>
        <v>3.8333333333333335</v>
      </c>
      <c r="Q15" s="21">
        <f>O15</f>
        <v>3.8333333333333335</v>
      </c>
      <c r="R15" s="21">
        <f>Q15+H5</f>
        <v>7.3333333333333339</v>
      </c>
      <c r="AC15" s="21">
        <f>AD15-H12</f>
        <v>27.333333333333332</v>
      </c>
      <c r="AD15" s="21">
        <f>AF14</f>
        <v>31.833333333333332</v>
      </c>
      <c r="AF15" s="28"/>
      <c r="AG15" s="29"/>
    </row>
    <row r="16" spans="2:33" ht="16" x14ac:dyDescent="0.2">
      <c r="B16"/>
      <c r="C16"/>
      <c r="D16"/>
      <c r="E16"/>
      <c r="F16"/>
      <c r="G16"/>
      <c r="K16" s="27">
        <v>0</v>
      </c>
      <c r="L16" s="27">
        <v>0</v>
      </c>
      <c r="N16" s="21">
        <f>O16-H4</f>
        <v>0</v>
      </c>
      <c r="O16" s="21">
        <f>MIN(Q16,Q22)</f>
        <v>3.833333333333333</v>
      </c>
      <c r="Q16" s="21">
        <f>R16-H5</f>
        <v>10.833333333333332</v>
      </c>
      <c r="R16" s="21">
        <f>MIN(T13,W18)</f>
        <v>14.333333333333332</v>
      </c>
      <c r="W16" s="20" t="s">
        <v>14</v>
      </c>
      <c r="X16" s="20"/>
      <c r="Z16" s="20" t="s">
        <v>15</v>
      </c>
      <c r="AA16" s="20"/>
      <c r="AC16" s="24">
        <f>AC15-AC14</f>
        <v>0</v>
      </c>
    </row>
    <row r="17" spans="2:27" ht="16" x14ac:dyDescent="0.2">
      <c r="B17"/>
      <c r="C17"/>
      <c r="D17"/>
      <c r="E17"/>
      <c r="F17"/>
      <c r="G17"/>
      <c r="N17" s="13">
        <f>N16-N15</f>
        <v>0</v>
      </c>
      <c r="Q17" s="24">
        <f>Q16-Q15</f>
        <v>6.9999999999999982</v>
      </c>
      <c r="W17" s="21">
        <f>MAX(R15,U21)</f>
        <v>14.333333333333332</v>
      </c>
      <c r="X17" s="21">
        <f>W17+H9</f>
        <v>22.333333333333332</v>
      </c>
      <c r="Z17" s="21">
        <f>X17</f>
        <v>22.333333333333332</v>
      </c>
      <c r="AA17" s="21">
        <f>Z17+H10</f>
        <v>27.333333333333332</v>
      </c>
    </row>
    <row r="18" spans="2:27" ht="16" x14ac:dyDescent="0.2">
      <c r="B18"/>
      <c r="C18"/>
      <c r="D18"/>
      <c r="E18"/>
      <c r="F18"/>
      <c r="G18"/>
      <c r="W18" s="21">
        <f>X18-H9</f>
        <v>14.333333333333332</v>
      </c>
      <c r="X18" s="21">
        <f>MIN(Z12,Z18)</f>
        <v>22.333333333333332</v>
      </c>
      <c r="Z18" s="21">
        <f>AA18-H10</f>
        <v>22.333333333333332</v>
      </c>
      <c r="AA18" s="21">
        <f>AC15</f>
        <v>27.333333333333332</v>
      </c>
    </row>
    <row r="19" spans="2:27" ht="16" x14ac:dyDescent="0.2">
      <c r="B19"/>
      <c r="C19"/>
      <c r="D19"/>
      <c r="E19"/>
      <c r="F19"/>
      <c r="G19"/>
      <c r="K19" s="30" t="s">
        <v>50</v>
      </c>
      <c r="L19" s="30"/>
      <c r="M19" s="23">
        <f>AF14</f>
        <v>31.833333333333332</v>
      </c>
      <c r="W19" s="24">
        <f>W18-W17</f>
        <v>0</v>
      </c>
      <c r="Z19" s="24">
        <f>Z18-Z17</f>
        <v>0</v>
      </c>
    </row>
    <row r="20" spans="2:27" ht="16" x14ac:dyDescent="0.2">
      <c r="B20"/>
      <c r="C20"/>
      <c r="D20"/>
      <c r="E20"/>
      <c r="F20"/>
      <c r="G20"/>
      <c r="K20" s="30" t="s">
        <v>51</v>
      </c>
      <c r="L20" s="30"/>
      <c r="M20" s="31" t="s">
        <v>52</v>
      </c>
      <c r="Q20" s="20" t="s">
        <v>9</v>
      </c>
      <c r="R20" s="20"/>
      <c r="T20" s="20" t="s">
        <v>10</v>
      </c>
      <c r="U20" s="20"/>
    </row>
    <row r="21" spans="2:27" ht="16" x14ac:dyDescent="0.2">
      <c r="B21"/>
      <c r="C21"/>
      <c r="D21"/>
      <c r="E21"/>
      <c r="F21"/>
      <c r="G21"/>
      <c r="K21" s="31"/>
      <c r="L21" s="31"/>
      <c r="M21" s="31" t="s">
        <v>53</v>
      </c>
      <c r="Q21" s="21">
        <f>O15</f>
        <v>3.8333333333333335</v>
      </c>
      <c r="R21" s="21">
        <f>Q21+H6</f>
        <v>9.5</v>
      </c>
      <c r="T21" s="21">
        <f>R21</f>
        <v>9.5</v>
      </c>
      <c r="U21" s="21">
        <f>T21+H7</f>
        <v>14.333333333333332</v>
      </c>
    </row>
    <row r="22" spans="2:27" ht="16" x14ac:dyDescent="0.2">
      <c r="B22"/>
      <c r="C22"/>
      <c r="D22"/>
      <c r="E22"/>
      <c r="F22"/>
      <c r="G22"/>
      <c r="K22" s="31" t="s">
        <v>54</v>
      </c>
      <c r="L22" s="31"/>
      <c r="M22" s="31"/>
      <c r="O22" s="24">
        <v>33</v>
      </c>
      <c r="Q22" s="21">
        <f>R22-H6</f>
        <v>3.833333333333333</v>
      </c>
      <c r="R22" s="21">
        <f>T22</f>
        <v>9.5</v>
      </c>
      <c r="T22" s="21">
        <f>U22-H7</f>
        <v>9.5</v>
      </c>
      <c r="U22" s="21">
        <f>W18</f>
        <v>14.333333333333332</v>
      </c>
    </row>
    <row r="23" spans="2:27" x14ac:dyDescent="0.15">
      <c r="K23" s="31" t="s">
        <v>55</v>
      </c>
      <c r="L23" s="31"/>
      <c r="M23" s="32">
        <f>_xlfn.NORM.DIST(O22,AF14,D14,TRUE)</f>
        <v>0.80377593787621227</v>
      </c>
      <c r="Q23" s="24">
        <f>Q22-Q21</f>
        <v>0</v>
      </c>
      <c r="T23" s="24">
        <f>T22-T21</f>
        <v>0</v>
      </c>
    </row>
    <row r="24" spans="2:27" x14ac:dyDescent="0.15">
      <c r="K24" s="31"/>
      <c r="L24" s="31"/>
      <c r="M24" s="31"/>
    </row>
    <row r="25" spans="2:27" x14ac:dyDescent="0.15">
      <c r="K25" s="31"/>
      <c r="L25" s="31"/>
      <c r="M25" s="31"/>
    </row>
    <row r="26" spans="2:27" x14ac:dyDescent="0.15">
      <c r="K26" s="31"/>
      <c r="L26" s="31"/>
      <c r="M26" s="31"/>
    </row>
    <row r="27" spans="2:27" x14ac:dyDescent="0.15">
      <c r="K27" s="31"/>
      <c r="L27" s="31"/>
      <c r="M27" s="31"/>
    </row>
    <row r="28" spans="2:27" x14ac:dyDescent="0.15">
      <c r="K28" s="31"/>
      <c r="L28" s="31"/>
      <c r="M28" s="31"/>
    </row>
  </sheetData>
  <mergeCells count="18">
    <mergeCell ref="E2:G2"/>
    <mergeCell ref="C2:C3"/>
    <mergeCell ref="W16:X16"/>
    <mergeCell ref="Z16:AA16"/>
    <mergeCell ref="K19:L19"/>
    <mergeCell ref="K20:L20"/>
    <mergeCell ref="Q20:R20"/>
    <mergeCell ref="T20:U20"/>
    <mergeCell ref="Z10:AA10"/>
    <mergeCell ref="T11:U11"/>
    <mergeCell ref="AC13:AD13"/>
    <mergeCell ref="AF13:AG13"/>
    <mergeCell ref="K14:L14"/>
    <mergeCell ref="N14:O14"/>
    <mergeCell ref="Q14:R14"/>
    <mergeCell ref="AF14:AG15"/>
    <mergeCell ref="B2:B3"/>
    <mergeCell ref="D2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CD7C5-50B5-5D47-9362-E520165F41DA}">
  <dimension ref="A1:AD37"/>
  <sheetViews>
    <sheetView zoomScale="110" zoomScaleNormal="110" workbookViewId="0">
      <selection activeCell="B26" sqref="B26"/>
    </sheetView>
  </sheetViews>
  <sheetFormatPr baseColWidth="10" defaultRowHeight="16" x14ac:dyDescent="0.2"/>
  <cols>
    <col min="1" max="1" width="14" customWidth="1"/>
    <col min="2" max="2" width="12.1640625" bestFit="1" customWidth="1"/>
    <col min="3" max="3" width="6.5" customWidth="1"/>
    <col min="4" max="4" width="5.83203125" customWidth="1"/>
    <col min="5" max="5" width="6.6640625" customWidth="1"/>
    <col min="6" max="6" width="6.5" customWidth="1"/>
    <col min="7" max="7" width="9.6640625" customWidth="1"/>
    <col min="8" max="8" width="8.5" customWidth="1"/>
    <col min="9" max="9" width="10.1640625" customWidth="1"/>
    <col min="10" max="10" width="3.83203125" customWidth="1"/>
    <col min="11" max="28" width="7.6640625" customWidth="1"/>
    <col min="29" max="29" width="7.33203125" customWidth="1"/>
    <col min="30" max="30" width="7.6640625" customWidth="1"/>
  </cols>
  <sheetData>
    <row r="1" spans="1:10" x14ac:dyDescent="0.2">
      <c r="A1" s="1" t="s">
        <v>0</v>
      </c>
      <c r="B1" s="1" t="s">
        <v>22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  <c r="I1" s="1" t="s">
        <v>36</v>
      </c>
      <c r="J1" s="2"/>
    </row>
    <row r="2" spans="1:10" x14ac:dyDescent="0.2">
      <c r="A2" s="1" t="s">
        <v>5</v>
      </c>
      <c r="B2" s="1" t="s">
        <v>23</v>
      </c>
      <c r="C2" s="1">
        <v>3</v>
      </c>
      <c r="D2" s="1">
        <v>1</v>
      </c>
      <c r="E2" s="1">
        <v>100</v>
      </c>
      <c r="F2" s="1">
        <v>200</v>
      </c>
      <c r="G2" s="1"/>
      <c r="H2" s="1"/>
      <c r="I2" s="3"/>
    </row>
    <row r="3" spans="1:10" x14ac:dyDescent="0.2">
      <c r="A3" s="1" t="s">
        <v>7</v>
      </c>
      <c r="B3" s="1" t="s">
        <v>23</v>
      </c>
      <c r="C3" s="1">
        <v>6</v>
      </c>
      <c r="D3" s="1">
        <v>3</v>
      </c>
      <c r="E3" s="1">
        <v>400</v>
      </c>
      <c r="F3" s="1">
        <v>700</v>
      </c>
      <c r="G3" s="1"/>
      <c r="H3" s="1"/>
      <c r="I3" s="3"/>
    </row>
    <row r="4" spans="1:10" x14ac:dyDescent="0.2">
      <c r="A4" s="1" t="s">
        <v>9</v>
      </c>
      <c r="B4" s="1" t="s">
        <v>7</v>
      </c>
      <c r="C4" s="1">
        <v>3</v>
      </c>
      <c r="D4" s="1">
        <v>2</v>
      </c>
      <c r="E4" s="1">
        <v>100</v>
      </c>
      <c r="F4" s="1">
        <v>150</v>
      </c>
      <c r="G4" s="1"/>
      <c r="H4" s="1"/>
      <c r="I4" s="3"/>
    </row>
    <row r="5" spans="1:10" x14ac:dyDescent="0.2">
      <c r="A5" s="1" t="s">
        <v>10</v>
      </c>
      <c r="B5" s="1" t="s">
        <v>37</v>
      </c>
      <c r="C5" s="1">
        <v>5</v>
      </c>
      <c r="D5" s="1">
        <v>1</v>
      </c>
      <c r="E5" s="1">
        <v>500</v>
      </c>
      <c r="F5" s="1">
        <v>900</v>
      </c>
      <c r="G5" s="1"/>
      <c r="H5" s="1"/>
      <c r="I5" s="3"/>
    </row>
    <row r="6" spans="1:10" x14ac:dyDescent="0.2">
      <c r="A6" s="1" t="s">
        <v>12</v>
      </c>
      <c r="B6" s="1" t="s">
        <v>10</v>
      </c>
      <c r="C6" s="1">
        <v>8</v>
      </c>
      <c r="D6" s="1">
        <v>6</v>
      </c>
      <c r="E6" s="1">
        <v>800</v>
      </c>
      <c r="F6" s="1">
        <v>1020</v>
      </c>
      <c r="G6" s="1"/>
      <c r="H6" s="1"/>
      <c r="I6" s="3"/>
    </row>
    <row r="7" spans="1:10" x14ac:dyDescent="0.2">
      <c r="A7" s="1" t="s">
        <v>14</v>
      </c>
      <c r="B7" s="1" t="s">
        <v>9</v>
      </c>
      <c r="C7" s="1">
        <v>3</v>
      </c>
      <c r="D7" s="1">
        <v>1</v>
      </c>
      <c r="E7" s="1">
        <v>200</v>
      </c>
      <c r="F7" s="1">
        <v>600</v>
      </c>
      <c r="G7" s="1"/>
      <c r="H7" s="1"/>
      <c r="I7" s="3"/>
    </row>
    <row r="8" spans="1:10" x14ac:dyDescent="0.2">
      <c r="A8" s="1" t="s">
        <v>15</v>
      </c>
      <c r="B8" s="1" t="s">
        <v>14</v>
      </c>
      <c r="C8" s="1">
        <v>6</v>
      </c>
      <c r="D8" s="1">
        <v>3</v>
      </c>
      <c r="E8" s="1">
        <v>200</v>
      </c>
      <c r="F8" s="1">
        <v>700</v>
      </c>
      <c r="G8" s="1"/>
      <c r="H8" s="1"/>
      <c r="I8" s="3"/>
    </row>
    <row r="9" spans="1:10" x14ac:dyDescent="0.2">
      <c r="A9" s="1" t="s">
        <v>17</v>
      </c>
      <c r="B9" s="1" t="s">
        <v>14</v>
      </c>
      <c r="C9" s="1">
        <v>2</v>
      </c>
      <c r="D9" s="1">
        <v>1</v>
      </c>
      <c r="E9" s="1">
        <v>300</v>
      </c>
      <c r="F9" s="1">
        <v>400</v>
      </c>
      <c r="G9" s="1"/>
      <c r="H9" s="1"/>
      <c r="I9" s="3"/>
    </row>
    <row r="10" spans="1:10" x14ac:dyDescent="0.2">
      <c r="A10" s="1" t="s">
        <v>19</v>
      </c>
      <c r="B10" s="1" t="s">
        <v>7</v>
      </c>
      <c r="C10" s="1">
        <v>5</v>
      </c>
      <c r="D10" s="1">
        <v>4</v>
      </c>
      <c r="E10" s="1">
        <v>400</v>
      </c>
      <c r="F10" s="1">
        <v>600</v>
      </c>
      <c r="G10" s="1"/>
      <c r="H10" s="1"/>
      <c r="I10" s="3"/>
    </row>
    <row r="11" spans="1:10" x14ac:dyDescent="0.2">
      <c r="A11" s="1" t="s">
        <v>38</v>
      </c>
      <c r="B11" s="1" t="s">
        <v>39</v>
      </c>
      <c r="C11" s="1">
        <v>3</v>
      </c>
      <c r="D11" s="1">
        <v>1</v>
      </c>
      <c r="E11" s="1">
        <v>200</v>
      </c>
      <c r="F11" s="1">
        <v>800</v>
      </c>
      <c r="G11" s="1"/>
      <c r="H11" s="1"/>
      <c r="I11" s="3"/>
    </row>
    <row r="12" spans="1:10" x14ac:dyDescent="0.2">
      <c r="A12" s="2" t="s">
        <v>40</v>
      </c>
      <c r="B12" s="5">
        <v>150</v>
      </c>
      <c r="C12" s="2"/>
      <c r="D12" s="6"/>
      <c r="E12" s="7"/>
    </row>
    <row r="13" spans="1:10" x14ac:dyDescent="0.2">
      <c r="A13" s="2" t="s">
        <v>41</v>
      </c>
      <c r="B13" s="8">
        <v>155</v>
      </c>
      <c r="D13" s="6"/>
      <c r="E13" s="9"/>
    </row>
    <row r="14" spans="1:10" x14ac:dyDescent="0.2">
      <c r="A14" s="2" t="s">
        <v>42</v>
      </c>
      <c r="B14" s="8">
        <v>100</v>
      </c>
      <c r="D14" s="6"/>
      <c r="E14" s="9"/>
    </row>
    <row r="15" spans="1:10" x14ac:dyDescent="0.2">
      <c r="A15" s="2" t="s">
        <v>43</v>
      </c>
      <c r="B15" s="10">
        <v>24</v>
      </c>
      <c r="D15" s="6"/>
      <c r="E15" s="9"/>
    </row>
    <row r="18" spans="11:30" x14ac:dyDescent="0.2">
      <c r="N18" s="11"/>
      <c r="O18" s="12"/>
      <c r="R18" s="11"/>
      <c r="S18" s="12"/>
      <c r="U18" s="11"/>
      <c r="V18" s="12"/>
    </row>
    <row r="19" spans="11:30" x14ac:dyDescent="0.2">
      <c r="N19" s="4"/>
      <c r="O19" s="4"/>
      <c r="R19" s="4"/>
      <c r="S19" s="4"/>
      <c r="U19" s="4"/>
      <c r="V19" s="4"/>
    </row>
    <row r="20" spans="11:30" x14ac:dyDescent="0.2">
      <c r="N20" s="4"/>
      <c r="O20" s="4"/>
      <c r="R20" s="4"/>
      <c r="S20" s="4"/>
      <c r="U20" s="4"/>
      <c r="V20" s="4"/>
    </row>
    <row r="23" spans="11:30" x14ac:dyDescent="0.2">
      <c r="V23" s="11"/>
      <c r="W23" s="12"/>
    </row>
    <row r="24" spans="11:30" x14ac:dyDescent="0.2">
      <c r="V24" s="4"/>
      <c r="W24" s="4"/>
    </row>
    <row r="25" spans="11:30" x14ac:dyDescent="0.2">
      <c r="K25" s="11"/>
      <c r="L25" s="12"/>
      <c r="P25" s="11"/>
      <c r="Q25" s="12"/>
      <c r="S25" s="11"/>
      <c r="T25" s="12"/>
      <c r="V25" s="4"/>
      <c r="W25" s="4"/>
    </row>
    <row r="26" spans="11:30" x14ac:dyDescent="0.2">
      <c r="K26" s="4"/>
      <c r="L26" s="4"/>
      <c r="P26" s="4"/>
      <c r="Q26" s="4"/>
      <c r="S26" s="4"/>
      <c r="T26" s="4"/>
      <c r="Z26" s="11"/>
      <c r="AA26" s="12"/>
      <c r="AC26" s="11"/>
      <c r="AD26" s="12"/>
    </row>
    <row r="27" spans="11:30" x14ac:dyDescent="0.2">
      <c r="K27" s="4"/>
      <c r="L27" s="4"/>
      <c r="P27" s="4"/>
      <c r="Q27" s="4"/>
      <c r="S27" s="4"/>
      <c r="T27" s="4"/>
      <c r="Z27" s="4"/>
      <c r="AA27" s="4"/>
      <c r="AC27" s="4"/>
      <c r="AD27" s="4"/>
    </row>
    <row r="28" spans="11:30" x14ac:dyDescent="0.2">
      <c r="Z28" s="4"/>
      <c r="AA28" s="4"/>
      <c r="AC28" s="4"/>
      <c r="AD28" s="4"/>
    </row>
    <row r="30" spans="11:30" x14ac:dyDescent="0.2">
      <c r="V30" s="11"/>
      <c r="W30" s="12"/>
    </row>
    <row r="31" spans="11:30" x14ac:dyDescent="0.2">
      <c r="N31" s="11"/>
      <c r="O31" s="12"/>
      <c r="V31" s="4"/>
      <c r="W31" s="4"/>
    </row>
    <row r="32" spans="11:30" x14ac:dyDescent="0.2">
      <c r="N32" s="4"/>
      <c r="O32" s="4"/>
      <c r="V32" s="4"/>
      <c r="W32" s="4"/>
    </row>
    <row r="33" spans="14:29" x14ac:dyDescent="0.2">
      <c r="N33" s="4"/>
      <c r="O33" s="4"/>
      <c r="AC33" s="8"/>
    </row>
    <row r="35" spans="14:29" x14ac:dyDescent="0.2">
      <c r="V35" s="11"/>
      <c r="W35" s="12"/>
    </row>
    <row r="36" spans="14:29" x14ac:dyDescent="0.2">
      <c r="V36" s="4"/>
      <c r="W36" s="4"/>
    </row>
    <row r="37" spans="14:29" x14ac:dyDescent="0.2">
      <c r="V37" s="4"/>
      <c r="W37" s="4"/>
    </row>
  </sheetData>
  <mergeCells count="12">
    <mergeCell ref="Z26:AA26"/>
    <mergeCell ref="AC26:AD26"/>
    <mergeCell ref="N18:O18"/>
    <mergeCell ref="R18:S18"/>
    <mergeCell ref="U18:V18"/>
    <mergeCell ref="V30:W30"/>
    <mergeCell ref="N31:O31"/>
    <mergeCell ref="V35:W35"/>
    <mergeCell ref="V23:W23"/>
    <mergeCell ref="K25:L25"/>
    <mergeCell ref="P25:Q25"/>
    <mergeCell ref="S25:T25"/>
  </mergeCells>
  <pageMargins left="0.75" right="0.75" top="1" bottom="1" header="0.5" footer="0.5"/>
  <pageSetup paperSize="9"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Ejercicio Pert con aceleración</vt:lpstr>
      <vt:lpstr>Ejercicio costos</vt:lpstr>
    </vt:vector>
  </TitlesOfParts>
  <Company>Leon y Parra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Leon</dc:creator>
  <cp:lastModifiedBy>Enrique León</cp:lastModifiedBy>
  <dcterms:created xsi:type="dcterms:W3CDTF">2015-05-19T17:28:37Z</dcterms:created>
  <dcterms:modified xsi:type="dcterms:W3CDTF">2026-09-01T21:30:21Z</dcterms:modified>
</cp:coreProperties>
</file>