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12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enrique/Desktop/"/>
    </mc:Choice>
  </mc:AlternateContent>
  <xr:revisionPtr revIDLastSave="0" documentId="13_ncr:1_{0340E1B5-B9D2-F04B-A1F5-A1E0E317E61F}" xr6:coauthVersionLast="47" xr6:coauthVersionMax="47" xr10:uidLastSave="{00000000-0000-0000-0000-000000000000}"/>
  <bookViews>
    <workbookView xWindow="1780" yWindow="660" windowWidth="31340" windowHeight="19640" tabRatio="500" xr2:uid="{00000000-000D-0000-FFFF-FFFF00000000}"/>
  </bookViews>
  <sheets>
    <sheet name="Ejercicio 1 con 40" sheetId="4" r:id="rId1"/>
    <sheet name="Ejercicio 1 con 26" sheetId="5" r:id="rId2"/>
    <sheet name="Ejercicio 1" sheetId="1" r:id="rId3"/>
    <sheet name="Ejercicio 2" sheetId="3" r:id="rId4"/>
    <sheet name="Ejercicio 3" sheetId="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5" i="5" l="1"/>
  <c r="C33" i="5"/>
  <c r="C32" i="5"/>
  <c r="C31" i="5"/>
  <c r="C30" i="5"/>
  <c r="G7" i="5"/>
  <c r="G8" i="5" s="1"/>
  <c r="D7" i="5"/>
  <c r="G6" i="5"/>
  <c r="D6" i="5"/>
  <c r="G6" i="4"/>
  <c r="D15" i="5" l="1"/>
  <c r="D14" i="5"/>
  <c r="D11" i="5"/>
  <c r="H8" i="5"/>
  <c r="L20" i="5" l="1"/>
  <c r="L21" i="5" s="1"/>
  <c r="K20" i="5"/>
  <c r="J20" i="5"/>
  <c r="I20" i="5"/>
  <c r="I21" i="5" s="1"/>
  <c r="E20" i="5"/>
  <c r="E21" i="5" s="1"/>
  <c r="D20" i="5"/>
  <c r="D21" i="5" s="1"/>
  <c r="C20" i="5"/>
  <c r="G20" i="5"/>
  <c r="F20" i="5"/>
  <c r="F21" i="5" s="1"/>
  <c r="H20" i="5"/>
  <c r="H21" i="5" s="1"/>
  <c r="C21" i="5" l="1"/>
  <c r="C22" i="5"/>
  <c r="G21" i="5"/>
  <c r="F22" i="5"/>
  <c r="I22" i="5"/>
  <c r="J21" i="5"/>
  <c r="K21" i="5"/>
  <c r="K22" i="5"/>
  <c r="C23" i="5" l="1"/>
  <c r="O11" i="2" l="1"/>
  <c r="D7" i="1"/>
  <c r="D6" i="1"/>
</calcChain>
</file>

<file path=xl/sharedStrings.xml><?xml version="1.0" encoding="utf-8"?>
<sst xmlns="http://schemas.openxmlformats.org/spreadsheetml/2006/main" count="222" uniqueCount="87">
  <si>
    <t>P</t>
  </si>
  <si>
    <t>Q</t>
  </si>
  <si>
    <t>S</t>
  </si>
  <si>
    <t>W</t>
  </si>
  <si>
    <t>X</t>
  </si>
  <si>
    <t>Demanda</t>
  </si>
  <si>
    <t>Producto y componentes</t>
  </si>
  <si>
    <t>T disponible</t>
  </si>
  <si>
    <t>Buffer</t>
  </si>
  <si>
    <t>Takt time</t>
  </si>
  <si>
    <t>MW1</t>
  </si>
  <si>
    <t>MW2</t>
  </si>
  <si>
    <t>MW3</t>
  </si>
  <si>
    <t>MX1</t>
  </si>
  <si>
    <t>MX2</t>
  </si>
  <si>
    <t>MX3</t>
  </si>
  <si>
    <t>MZ1</t>
  </si>
  <si>
    <t>MZ2</t>
  </si>
  <si>
    <t>MY1</t>
  </si>
  <si>
    <t>MY2</t>
  </si>
  <si>
    <t>Tiempo de ciclo</t>
  </si>
  <si>
    <t>Costo</t>
  </si>
  <si>
    <t>Número de máquinas ideal</t>
  </si>
  <si>
    <t>Inversión</t>
  </si>
  <si>
    <t>Inversión final</t>
  </si>
  <si>
    <t>Máquinas</t>
  </si>
  <si>
    <t>Demanda Mensual</t>
  </si>
  <si>
    <t>Días laborales</t>
  </si>
  <si>
    <t>Demanda diaria</t>
  </si>
  <si>
    <t>Tiempo disp</t>
  </si>
  <si>
    <t>Ciclo fabricación</t>
  </si>
  <si>
    <t>Heijunka</t>
  </si>
  <si>
    <t>Programa</t>
  </si>
  <si>
    <t>Carga en hrs</t>
  </si>
  <si>
    <t>Calculo de los despachos</t>
  </si>
  <si>
    <t>5/enero</t>
  </si>
  <si>
    <t>12/enero</t>
  </si>
  <si>
    <t>15/enero</t>
  </si>
  <si>
    <t>Días de antelación</t>
  </si>
  <si>
    <t>3/enero</t>
  </si>
  <si>
    <t>4/enero</t>
  </si>
  <si>
    <t>Despacho 5 enero</t>
  </si>
  <si>
    <t>Inventario al 5 enero</t>
  </si>
  <si>
    <t>Faltante</t>
  </si>
  <si>
    <t>Corte al 4 de enero</t>
  </si>
  <si>
    <t>10/enero</t>
  </si>
  <si>
    <t>11/enero</t>
  </si>
  <si>
    <t>Corte al 11 de enero</t>
  </si>
  <si>
    <t>Despacho 12/enero</t>
  </si>
  <si>
    <t>Inventario al 12 enero</t>
  </si>
  <si>
    <t>Despacho el 15 enero</t>
  </si>
  <si>
    <t>Inventario al 15 enero</t>
  </si>
  <si>
    <t>Costo de conservación</t>
  </si>
  <si>
    <t>Ch p</t>
  </si>
  <si>
    <t>Ch q</t>
  </si>
  <si>
    <t>Ch s</t>
  </si>
  <si>
    <t>Ch por día</t>
  </si>
  <si>
    <t>Inversión en máquinas</t>
  </si>
  <si>
    <t>D</t>
  </si>
  <si>
    <t>d</t>
  </si>
  <si>
    <t>p</t>
  </si>
  <si>
    <t>Ch</t>
  </si>
  <si>
    <t>Co</t>
  </si>
  <si>
    <t>Días al año</t>
  </si>
  <si>
    <t>Programa sería:</t>
  </si>
  <si>
    <t>Cálculo de la carga de trabajo para cada centro de trabajo</t>
  </si>
  <si>
    <t>T disponible con  buffer</t>
  </si>
  <si>
    <t>Utilización</t>
  </si>
  <si>
    <t>Número de máquinas</t>
  </si>
  <si>
    <t>Capacidad Máxima</t>
  </si>
  <si>
    <t>Centro de trabajo MW</t>
  </si>
  <si>
    <t>Centro de trabajo MX</t>
  </si>
  <si>
    <t>Centro de trabajo MZ</t>
  </si>
  <si>
    <t>Centro de trabajo MY</t>
  </si>
  <si>
    <t>Tiempo ciclo por unidad</t>
  </si>
  <si>
    <t>Capacidad</t>
  </si>
  <si>
    <t>Hay que mantener el flujo continuo de los materiales con el presupuesto que tengo de $26000</t>
  </si>
  <si>
    <t>Buscamos la máquina más rápida de todas</t>
  </si>
  <si>
    <t>Centro de trabajo</t>
  </si>
  <si>
    <t>T ciclo</t>
  </si>
  <si>
    <t>Máquinas Necesarias</t>
  </si>
  <si>
    <t>Tiempo Carga</t>
  </si>
  <si>
    <t>MY</t>
  </si>
  <si>
    <t>MZ</t>
  </si>
  <si>
    <t>MX</t>
  </si>
  <si>
    <t>MW</t>
  </si>
  <si>
    <t>Demanda del mercado: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</si>
</sst>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5C]\ #,##0_-"/>
    <numFmt numFmtId="165" formatCode="0.000"/>
  </numFmts>
  <fonts count="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</borders>
  <cellStyleXfs count="10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9" fontId="3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2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2" borderId="0" xfId="0" applyFill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wrapText="1"/>
    </xf>
    <xf numFmtId="2" fontId="0" fillId="0" borderId="7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wrapText="1"/>
    </xf>
    <xf numFmtId="164" fontId="0" fillId="2" borderId="10" xfId="0" applyNumberForma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2" borderId="11" xfId="0" applyNumberFormat="1" applyFill="1" applyBorder="1" applyAlignment="1">
      <alignment horizontal="center"/>
    </xf>
    <xf numFmtId="164" fontId="0" fillId="2" borderId="12" xfId="0" applyNumberFormat="1" applyFill="1" applyBorder="1" applyAlignment="1">
      <alignment horizontal="center"/>
    </xf>
    <xf numFmtId="0" fontId="0" fillId="0" borderId="13" xfId="0" applyBorder="1" applyAlignment="1">
      <alignment vertical="center" wrapText="1"/>
    </xf>
    <xf numFmtId="0" fontId="4" fillId="2" borderId="0" xfId="0" applyFont="1" applyFill="1" applyAlignment="1">
      <alignment horizontal="center" wrapText="1"/>
    </xf>
    <xf numFmtId="164" fontId="4" fillId="2" borderId="0" xfId="0" applyNumberFormat="1" applyFont="1" applyFill="1" applyAlignment="1">
      <alignment horizontal="center"/>
    </xf>
    <xf numFmtId="165" fontId="0" fillId="0" borderId="14" xfId="0" applyNumberFormat="1" applyBorder="1" applyAlignment="1">
      <alignment horizontal="center"/>
    </xf>
    <xf numFmtId="0" fontId="0" fillId="0" borderId="15" xfId="0" applyBorder="1" applyAlignment="1">
      <alignment horizontal="center"/>
    </xf>
    <xf numFmtId="10" fontId="0" fillId="0" borderId="16" xfId="9" applyNumberFormat="1" applyFont="1" applyBorder="1" applyAlignment="1">
      <alignment horizontal="center"/>
    </xf>
    <xf numFmtId="165" fontId="0" fillId="0" borderId="24" xfId="0" applyNumberFormat="1" applyBorder="1" applyAlignment="1">
      <alignment horizontal="center"/>
    </xf>
    <xf numFmtId="10" fontId="0" fillId="0" borderId="25" xfId="9" applyNumberFormat="1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/>
    <xf numFmtId="9" fontId="0" fillId="0" borderId="0" xfId="9" applyFont="1" applyAlignment="1">
      <alignment horizontal="center"/>
    </xf>
    <xf numFmtId="0" fontId="4" fillId="0" borderId="0" xfId="0" applyFont="1" applyAlignment="1">
      <alignment horizontal="center" wrapText="1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21" xfId="0" applyBorder="1" applyAlignment="1">
      <alignment horizontal="center" wrapText="1"/>
    </xf>
    <xf numFmtId="0" fontId="0" fillId="0" borderId="21" xfId="0" applyBorder="1" applyAlignment="1">
      <alignment horizontal="center" vertical="center" wrapText="1"/>
    </xf>
    <xf numFmtId="2" fontId="0" fillId="0" borderId="14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15" xfId="0" applyNumberFormat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10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  <cellStyle name="Percent" xfId="9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313266</xdr:colOff>
      <xdr:row>43</xdr:row>
      <xdr:rowOff>57150</xdr:rowOff>
    </xdr:from>
    <xdr:to>
      <xdr:col>9</xdr:col>
      <xdr:colOff>10583</xdr:colOff>
      <xdr:row>46</xdr:row>
      <xdr:rowOff>196849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E3C43B-4E10-4040-9ED8-67ADB8EC7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3266" y="9582150"/>
          <a:ext cx="6999817" cy="749299"/>
        </a:xfrm>
        <a:prstGeom prst="rect">
          <a:avLst/>
        </a:prstGeom>
      </xdr:spPr>
    </xdr:pic>
    <xdr:clientData/>
  </xdr:twoCellAnchor>
  <xdr:twoCellAnchor editAs="oneCell">
    <xdr:from>
      <xdr:col>0</xdr:col>
      <xdr:colOff>334434</xdr:colOff>
      <xdr:row>38</xdr:row>
      <xdr:rowOff>63500</xdr:rowOff>
    </xdr:from>
    <xdr:to>
      <xdr:col>8</xdr:col>
      <xdr:colOff>412751</xdr:colOff>
      <xdr:row>43</xdr:row>
      <xdr:rowOff>80433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7EB352D-0E60-D242-8E56-F1254F5BF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4434" y="8572500"/>
          <a:ext cx="6555317" cy="1032933"/>
        </a:xfrm>
        <a:prstGeom prst="rect">
          <a:avLst/>
        </a:prstGeom>
      </xdr:spPr>
    </xdr:pic>
    <xdr:clientData/>
  </xdr:twoCellAnchor>
  <xdr:twoCellAnchor editAs="oneCell">
    <xdr:from>
      <xdr:col>9</xdr:col>
      <xdr:colOff>254000</xdr:colOff>
      <xdr:row>0</xdr:row>
      <xdr:rowOff>58545</xdr:rowOff>
    </xdr:from>
    <xdr:to>
      <xdr:col>14</xdr:col>
      <xdr:colOff>499532</xdr:colOff>
      <xdr:row>6</xdr:row>
      <xdr:rowOff>137241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3E68321-521A-9849-B34D-9FC1845D3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556500" y="58545"/>
          <a:ext cx="4373032" cy="15518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254000</xdr:colOff>
      <xdr:row>0</xdr:row>
      <xdr:rowOff>58545</xdr:rowOff>
    </xdr:from>
    <xdr:to>
      <xdr:col>14</xdr:col>
      <xdr:colOff>499532</xdr:colOff>
      <xdr:row>6</xdr:row>
      <xdr:rowOff>137241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312C1BD-9E81-F84E-9865-D42FF29F9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96200" y="58545"/>
          <a:ext cx="4373032" cy="15518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F0088-EDD5-1943-8536-5C137A1C4016}">
  <dimension ref="B2:N28"/>
  <sheetViews>
    <sheetView tabSelected="1" zoomScale="130" zoomScaleNormal="130" workbookViewId="0"/>
  </sheetViews>
  <sheetFormatPr baseColWidth="10" defaultRowHeight="16" x14ac:dyDescent="0.2"/>
  <cols>
    <col min="1" max="1" width="4.5" customWidth="1"/>
    <col min="2" max="2" width="14" bestFit="1" customWidth="1"/>
    <col min="3" max="3" width="12" customWidth="1"/>
    <col min="6" max="6" width="11.1640625" bestFit="1" customWidth="1"/>
    <col min="2000" max="2000" width="2.5" customWidth="1"/>
  </cols>
  <sheetData>
    <row r="2" spans="3:9" ht="36" customHeight="1" x14ac:dyDescent="0.2">
      <c r="C2" s="10" t="s">
        <v>6</v>
      </c>
      <c r="D2" s="11" t="s">
        <v>5</v>
      </c>
      <c r="F2" s="5"/>
      <c r="G2" s="5" t="s">
        <v>3</v>
      </c>
      <c r="H2" s="5" t="s">
        <v>4</v>
      </c>
    </row>
    <row r="3" spans="3:9" x14ac:dyDescent="0.2">
      <c r="C3" s="5" t="s">
        <v>0</v>
      </c>
      <c r="D3" s="5">
        <v>1200</v>
      </c>
      <c r="F3" s="5" t="s">
        <v>0</v>
      </c>
      <c r="G3" s="5">
        <v>5</v>
      </c>
      <c r="H3" s="5">
        <v>4</v>
      </c>
    </row>
    <row r="4" spans="3:9" x14ac:dyDescent="0.2">
      <c r="C4" s="5" t="s">
        <v>1</v>
      </c>
      <c r="D4" s="5">
        <v>800</v>
      </c>
      <c r="F4" s="5" t="s">
        <v>1</v>
      </c>
      <c r="G4" s="5">
        <v>3</v>
      </c>
      <c r="H4" s="5">
        <v>2</v>
      </c>
    </row>
    <row r="5" spans="3:9" x14ac:dyDescent="0.2">
      <c r="C5" s="5" t="s">
        <v>2</v>
      </c>
      <c r="D5" s="5">
        <v>1000</v>
      </c>
      <c r="F5" s="5" t="s">
        <v>2</v>
      </c>
      <c r="G5" s="5">
        <v>2</v>
      </c>
      <c r="H5" s="5">
        <v>3</v>
      </c>
    </row>
    <row r="6" spans="3:9" x14ac:dyDescent="0.2">
      <c r="C6" s="5" t="s">
        <v>3</v>
      </c>
      <c r="D6" s="5"/>
      <c r="F6" s="2" t="s">
        <v>7</v>
      </c>
      <c r="G6">
        <f>26*7*60</f>
        <v>10920</v>
      </c>
    </row>
    <row r="7" spans="3:9" x14ac:dyDescent="0.2">
      <c r="C7" s="5" t="s">
        <v>4</v>
      </c>
      <c r="D7" s="5"/>
      <c r="F7" s="2" t="s">
        <v>8</v>
      </c>
    </row>
    <row r="8" spans="3:9" x14ac:dyDescent="0.2">
      <c r="E8" s="68" t="s">
        <v>66</v>
      </c>
      <c r="F8" s="68"/>
      <c r="H8" s="2"/>
      <c r="I8" s="2" t="s">
        <v>67</v>
      </c>
    </row>
    <row r="10" spans="3:9" x14ac:dyDescent="0.2">
      <c r="C10" s="69" t="s">
        <v>9</v>
      </c>
      <c r="D10" s="69"/>
    </row>
    <row r="11" spans="3:9" x14ac:dyDescent="0.2">
      <c r="C11" s="5" t="s">
        <v>0</v>
      </c>
      <c r="D11" s="70"/>
    </row>
    <row r="12" spans="3:9" x14ac:dyDescent="0.2">
      <c r="C12" s="5" t="s">
        <v>1</v>
      </c>
      <c r="D12" s="70"/>
    </row>
    <row r="13" spans="3:9" x14ac:dyDescent="0.2">
      <c r="C13" s="5" t="s">
        <v>2</v>
      </c>
      <c r="D13" s="70"/>
    </row>
    <row r="14" spans="3:9" x14ac:dyDescent="0.2">
      <c r="C14" s="5" t="s">
        <v>3</v>
      </c>
      <c r="D14" s="9"/>
    </row>
    <row r="15" spans="3:9" x14ac:dyDescent="0.2">
      <c r="C15" s="5" t="s">
        <v>4</v>
      </c>
      <c r="D15" s="9"/>
    </row>
    <row r="16" spans="3:9" ht="17" thickBot="1" x14ac:dyDescent="0.25"/>
    <row r="17" spans="2:14" x14ac:dyDescent="0.2">
      <c r="B17" s="18" t="s">
        <v>25</v>
      </c>
      <c r="C17" s="19" t="s">
        <v>10</v>
      </c>
      <c r="D17" s="20" t="s">
        <v>11</v>
      </c>
      <c r="E17" s="21" t="s">
        <v>12</v>
      </c>
      <c r="F17" s="19" t="s">
        <v>13</v>
      </c>
      <c r="G17" s="20" t="s">
        <v>14</v>
      </c>
      <c r="H17" s="21" t="s">
        <v>15</v>
      </c>
      <c r="I17" s="19" t="s">
        <v>16</v>
      </c>
      <c r="J17" s="21" t="s">
        <v>17</v>
      </c>
      <c r="K17" s="19" t="s">
        <v>18</v>
      </c>
      <c r="L17" s="21" t="s">
        <v>19</v>
      </c>
    </row>
    <row r="18" spans="2:14" x14ac:dyDescent="0.2">
      <c r="B18" s="22" t="s">
        <v>20</v>
      </c>
      <c r="C18" s="23">
        <v>10</v>
      </c>
      <c r="D18" s="5">
        <v>15</v>
      </c>
      <c r="E18" s="24">
        <v>20</v>
      </c>
      <c r="F18" s="23">
        <v>20</v>
      </c>
      <c r="G18" s="5">
        <v>10</v>
      </c>
      <c r="H18" s="24">
        <v>15</v>
      </c>
      <c r="I18" s="23">
        <v>8</v>
      </c>
      <c r="J18" s="24">
        <v>5</v>
      </c>
      <c r="K18" s="23">
        <v>5</v>
      </c>
      <c r="L18" s="24">
        <v>7</v>
      </c>
    </row>
    <row r="19" spans="2:14" x14ac:dyDescent="0.2">
      <c r="B19" s="22" t="s">
        <v>21</v>
      </c>
      <c r="C19" s="23">
        <v>1200</v>
      </c>
      <c r="D19" s="5">
        <v>1000</v>
      </c>
      <c r="E19" s="24">
        <v>800</v>
      </c>
      <c r="F19" s="23">
        <v>800</v>
      </c>
      <c r="G19" s="5">
        <v>1200</v>
      </c>
      <c r="H19" s="24">
        <v>1000</v>
      </c>
      <c r="I19" s="23">
        <v>1800</v>
      </c>
      <c r="J19" s="24">
        <v>2000</v>
      </c>
      <c r="K19" s="23">
        <v>2000</v>
      </c>
      <c r="L19" s="24">
        <v>1800</v>
      </c>
    </row>
    <row r="20" spans="2:14" ht="34" x14ac:dyDescent="0.2">
      <c r="B20" s="25" t="s">
        <v>22</v>
      </c>
      <c r="C20" s="26"/>
      <c r="D20" s="7"/>
      <c r="E20" s="27"/>
      <c r="F20" s="26"/>
      <c r="G20" s="7"/>
      <c r="H20" s="27"/>
      <c r="I20" s="26"/>
      <c r="J20" s="27"/>
      <c r="K20" s="26"/>
      <c r="L20" s="27"/>
    </row>
    <row r="21" spans="2:14" ht="17" x14ac:dyDescent="0.2">
      <c r="B21" s="28" t="s">
        <v>23</v>
      </c>
      <c r="C21" s="32"/>
      <c r="D21" s="30"/>
      <c r="E21" s="31"/>
      <c r="F21" s="32"/>
      <c r="G21" s="30"/>
      <c r="H21" s="31"/>
      <c r="I21" s="32"/>
      <c r="J21" s="31"/>
      <c r="K21" s="32"/>
      <c r="L21" s="31"/>
    </row>
    <row r="22" spans="2:14" ht="35" thickBot="1" x14ac:dyDescent="0.25">
      <c r="B22" s="35" t="s">
        <v>68</v>
      </c>
      <c r="C22" s="54"/>
      <c r="D22" s="71"/>
      <c r="E22" s="72"/>
      <c r="F22" s="54"/>
      <c r="G22" s="73"/>
      <c r="H22" s="55"/>
      <c r="I22" s="54"/>
      <c r="J22" s="55"/>
      <c r="K22" s="54"/>
      <c r="L22" s="55"/>
      <c r="M22" s="2"/>
    </row>
    <row r="23" spans="2:14" ht="17" x14ac:dyDescent="0.2">
      <c r="B23" s="47" t="s">
        <v>24</v>
      </c>
      <c r="C23" s="48"/>
    </row>
    <row r="24" spans="2:14" ht="17" thickBot="1" x14ac:dyDescent="0.25"/>
    <row r="25" spans="2:14" x14ac:dyDescent="0.2">
      <c r="B25" s="56" t="s">
        <v>69</v>
      </c>
      <c r="C25" s="58" t="s">
        <v>70</v>
      </c>
      <c r="D25" s="59"/>
      <c r="E25" s="60"/>
      <c r="F25" s="61" t="s">
        <v>71</v>
      </c>
      <c r="G25" s="62"/>
      <c r="H25" s="63"/>
      <c r="I25" s="64" t="s">
        <v>72</v>
      </c>
      <c r="J25" s="62"/>
      <c r="K25" s="63"/>
      <c r="L25" s="65" t="s">
        <v>73</v>
      </c>
      <c r="M25" s="66"/>
      <c r="N25" s="67"/>
    </row>
    <row r="26" spans="2:14" ht="17" thickBot="1" x14ac:dyDescent="0.25">
      <c r="B26" s="57"/>
      <c r="C26" s="38"/>
      <c r="D26" s="39"/>
      <c r="E26" s="40"/>
      <c r="F26" s="41"/>
      <c r="G26" s="39"/>
      <c r="H26" s="42"/>
      <c r="I26" s="43"/>
      <c r="J26" s="39"/>
      <c r="K26" s="42"/>
      <c r="L26" s="43"/>
      <c r="M26" s="39"/>
      <c r="N26" s="40"/>
    </row>
    <row r="27" spans="2:14" x14ac:dyDescent="0.2">
      <c r="C27" s="52" t="s">
        <v>74</v>
      </c>
      <c r="D27" s="53" t="s">
        <v>75</v>
      </c>
      <c r="E27" s="53" t="s">
        <v>67</v>
      </c>
      <c r="F27" s="52" t="s">
        <v>74</v>
      </c>
      <c r="G27" s="53" t="s">
        <v>75</v>
      </c>
      <c r="H27" s="53" t="s">
        <v>67</v>
      </c>
      <c r="I27" s="50" t="s">
        <v>74</v>
      </c>
      <c r="J27" s="51" t="s">
        <v>75</v>
      </c>
      <c r="K27" s="51" t="s">
        <v>67</v>
      </c>
    </row>
    <row r="28" spans="2:14" x14ac:dyDescent="0.2">
      <c r="C28" s="50"/>
      <c r="D28" s="51"/>
      <c r="E28" s="51"/>
      <c r="F28" s="50"/>
      <c r="G28" s="51"/>
      <c r="H28" s="51"/>
      <c r="I28" s="50"/>
      <c r="J28" s="51"/>
      <c r="K28" s="51"/>
    </row>
  </sheetData>
  <mergeCells count="21">
    <mergeCell ref="E8:F8"/>
    <mergeCell ref="C10:D10"/>
    <mergeCell ref="D11:D13"/>
    <mergeCell ref="C22:E22"/>
    <mergeCell ref="F22:H22"/>
    <mergeCell ref="K22:L22"/>
    <mergeCell ref="B25:B26"/>
    <mergeCell ref="C25:E25"/>
    <mergeCell ref="F25:H25"/>
    <mergeCell ref="I25:K25"/>
    <mergeCell ref="L25:N25"/>
    <mergeCell ref="I22:J22"/>
    <mergeCell ref="I27:I28"/>
    <mergeCell ref="J27:J28"/>
    <mergeCell ref="K27:K28"/>
    <mergeCell ref="C27:C28"/>
    <mergeCell ref="D27:D28"/>
    <mergeCell ref="E27:E28"/>
    <mergeCell ref="F27:F28"/>
    <mergeCell ref="G27:G28"/>
    <mergeCell ref="H27:H28"/>
  </mergeCells>
  <pageMargins left="0.75" right="0.75" top="1" bottom="1" header="0.5" footer="0.5"/>
  <pageSetup orientation="portrait" horizontalDpi="4294967292" verticalDpi="429496729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E31DA-CF44-A847-ABF9-308BB8B78530}">
  <dimension ref="B2:M36"/>
  <sheetViews>
    <sheetView zoomScale="120" zoomScaleNormal="120" workbookViewId="0">
      <selection activeCell="A2" sqref="A2"/>
    </sheetView>
  </sheetViews>
  <sheetFormatPr baseColWidth="10" defaultRowHeight="16" x14ac:dyDescent="0.2"/>
  <cols>
    <col min="1" max="1" width="4.5" customWidth="1"/>
    <col min="2" max="2" width="14.33203125" customWidth="1"/>
    <col min="3" max="3" width="13.5" customWidth="1"/>
    <col min="6" max="6" width="11.1640625" bestFit="1" customWidth="1"/>
    <col min="2000" max="2000" width="2.5" customWidth="1"/>
  </cols>
  <sheetData>
    <row r="2" spans="3:9" ht="36" customHeight="1" x14ac:dyDescent="0.2">
      <c r="C2" s="10" t="s">
        <v>6</v>
      </c>
      <c r="D2" s="11" t="s">
        <v>5</v>
      </c>
      <c r="F2" s="5"/>
      <c r="G2" s="5" t="s">
        <v>3</v>
      </c>
      <c r="H2" s="5" t="s">
        <v>4</v>
      </c>
    </row>
    <row r="3" spans="3:9" x14ac:dyDescent="0.2">
      <c r="C3" s="5" t="s">
        <v>0</v>
      </c>
      <c r="D3" s="5">
        <v>1200</v>
      </c>
      <c r="F3" s="5" t="s">
        <v>0</v>
      </c>
      <c r="G3" s="5">
        <v>5</v>
      </c>
      <c r="H3" s="5">
        <v>4</v>
      </c>
    </row>
    <row r="4" spans="3:9" x14ac:dyDescent="0.2">
      <c r="C4" s="5" t="s">
        <v>1</v>
      </c>
      <c r="D4" s="5">
        <v>800</v>
      </c>
      <c r="F4" s="5" t="s">
        <v>1</v>
      </c>
      <c r="G4" s="5">
        <v>3</v>
      </c>
      <c r="H4" s="5">
        <v>2</v>
      </c>
    </row>
    <row r="5" spans="3:9" x14ac:dyDescent="0.2">
      <c r="C5" s="5" t="s">
        <v>2</v>
      </c>
      <c r="D5" s="5">
        <v>1000</v>
      </c>
      <c r="F5" s="5" t="s">
        <v>2</v>
      </c>
      <c r="G5" s="5">
        <v>2</v>
      </c>
      <c r="H5" s="5">
        <v>3</v>
      </c>
    </row>
    <row r="6" spans="3:9" x14ac:dyDescent="0.2">
      <c r="C6" s="5" t="s">
        <v>3</v>
      </c>
      <c r="D6" s="5">
        <f>(D3*G3)+(D4*G4)+(D5*G5)</f>
        <v>10400</v>
      </c>
      <c r="F6" s="2" t="s">
        <v>7</v>
      </c>
      <c r="G6">
        <f>26*7*60</f>
        <v>10920</v>
      </c>
    </row>
    <row r="7" spans="3:9" x14ac:dyDescent="0.2">
      <c r="C7" s="5" t="s">
        <v>4</v>
      </c>
      <c r="D7" s="5">
        <f>(D3*H3)+(D4*H4)+(D5*H5)</f>
        <v>9400</v>
      </c>
      <c r="F7" s="2" t="s">
        <v>8</v>
      </c>
      <c r="G7">
        <f>G6*0.2</f>
        <v>2184</v>
      </c>
    </row>
    <row r="8" spans="3:9" x14ac:dyDescent="0.2">
      <c r="E8" s="68" t="s">
        <v>66</v>
      </c>
      <c r="F8" s="68"/>
      <c r="G8">
        <f>G6-G7</f>
        <v>8736</v>
      </c>
      <c r="H8" s="17">
        <f>G8/G6</f>
        <v>0.8</v>
      </c>
      <c r="I8" s="17" t="s">
        <v>67</v>
      </c>
    </row>
    <row r="10" spans="3:9" x14ac:dyDescent="0.2">
      <c r="C10" s="69" t="s">
        <v>9</v>
      </c>
      <c r="D10" s="69"/>
    </row>
    <row r="11" spans="3:9" x14ac:dyDescent="0.2">
      <c r="C11" s="5" t="s">
        <v>0</v>
      </c>
      <c r="D11" s="70">
        <f>G8/(D3+D4+D5)</f>
        <v>2.9119999999999999</v>
      </c>
    </row>
    <row r="12" spans="3:9" x14ac:dyDescent="0.2">
      <c r="C12" s="5" t="s">
        <v>1</v>
      </c>
      <c r="D12" s="70"/>
    </row>
    <row r="13" spans="3:9" x14ac:dyDescent="0.2">
      <c r="C13" s="5" t="s">
        <v>2</v>
      </c>
      <c r="D13" s="70"/>
    </row>
    <row r="14" spans="3:9" x14ac:dyDescent="0.2">
      <c r="C14" s="5" t="s">
        <v>3</v>
      </c>
      <c r="D14" s="9">
        <f>G8/D6</f>
        <v>0.84</v>
      </c>
    </row>
    <row r="15" spans="3:9" x14ac:dyDescent="0.2">
      <c r="C15" s="5" t="s">
        <v>4</v>
      </c>
      <c r="D15" s="9">
        <f>G8/D7</f>
        <v>0.92936170212765956</v>
      </c>
    </row>
    <row r="16" spans="3:9" ht="17" thickBot="1" x14ac:dyDescent="0.25"/>
    <row r="17" spans="2:13" x14ac:dyDescent="0.2">
      <c r="B17" s="18" t="s">
        <v>25</v>
      </c>
      <c r="C17" s="19" t="s">
        <v>10</v>
      </c>
      <c r="D17" s="20" t="s">
        <v>11</v>
      </c>
      <c r="E17" s="21" t="s">
        <v>12</v>
      </c>
      <c r="F17" s="19" t="s">
        <v>13</v>
      </c>
      <c r="G17" s="20" t="s">
        <v>14</v>
      </c>
      <c r="H17" s="21" t="s">
        <v>15</v>
      </c>
      <c r="I17" s="19" t="s">
        <v>16</v>
      </c>
      <c r="J17" s="21" t="s">
        <v>17</v>
      </c>
      <c r="K17" s="19" t="s">
        <v>18</v>
      </c>
      <c r="L17" s="21" t="s">
        <v>19</v>
      </c>
    </row>
    <row r="18" spans="2:13" x14ac:dyDescent="0.2">
      <c r="B18" s="22" t="s">
        <v>20</v>
      </c>
      <c r="C18" s="23">
        <v>10</v>
      </c>
      <c r="D18" s="5">
        <v>15</v>
      </c>
      <c r="E18" s="24">
        <v>20</v>
      </c>
      <c r="F18" s="23">
        <v>20</v>
      </c>
      <c r="G18" s="5">
        <v>10</v>
      </c>
      <c r="H18" s="24">
        <v>15</v>
      </c>
      <c r="I18" s="23">
        <v>8</v>
      </c>
      <c r="J18" s="24">
        <v>5</v>
      </c>
      <c r="K18" s="23">
        <v>5</v>
      </c>
      <c r="L18" s="24">
        <v>7</v>
      </c>
    </row>
    <row r="19" spans="2:13" x14ac:dyDescent="0.2">
      <c r="B19" s="22" t="s">
        <v>21</v>
      </c>
      <c r="C19" s="23">
        <v>1200</v>
      </c>
      <c r="D19" s="5">
        <v>1000</v>
      </c>
      <c r="E19" s="24">
        <v>800</v>
      </c>
      <c r="F19" s="23">
        <v>800</v>
      </c>
      <c r="G19" s="5">
        <v>1200</v>
      </c>
      <c r="H19" s="24">
        <v>1000</v>
      </c>
      <c r="I19" s="23">
        <v>1800</v>
      </c>
      <c r="J19" s="24">
        <v>2000</v>
      </c>
      <c r="K19" s="23">
        <v>2000</v>
      </c>
      <c r="L19" s="24">
        <v>1800</v>
      </c>
    </row>
    <row r="20" spans="2:13" ht="34" x14ac:dyDescent="0.2">
      <c r="B20" s="25" t="s">
        <v>22</v>
      </c>
      <c r="C20" s="26">
        <f>ROUNDUP(C18/D14,0)</f>
        <v>12</v>
      </c>
      <c r="D20" s="7">
        <f>ROUNDUP(D18/D14,0)</f>
        <v>18</v>
      </c>
      <c r="E20" s="27">
        <f>ROUNDUP(E18/D14,0)</f>
        <v>24</v>
      </c>
      <c r="F20" s="26">
        <f>ROUNDUP(F18/D15,0)</f>
        <v>22</v>
      </c>
      <c r="G20" s="7">
        <f>ROUNDUP(G18/D15,0)</f>
        <v>11</v>
      </c>
      <c r="H20" s="27">
        <f>ROUNDUP(H18/D15,0)</f>
        <v>17</v>
      </c>
      <c r="I20" s="26">
        <f>ROUNDUP(I18/D11,0)</f>
        <v>3</v>
      </c>
      <c r="J20" s="27">
        <f>ROUNDUP(J18/D11,0)</f>
        <v>2</v>
      </c>
      <c r="K20" s="26">
        <f>ROUNDUP(K18/D11,0)</f>
        <v>2</v>
      </c>
      <c r="L20" s="27">
        <f>ROUNDUP(L18/D11,0)</f>
        <v>3</v>
      </c>
    </row>
    <row r="21" spans="2:13" ht="17" x14ac:dyDescent="0.2">
      <c r="B21" s="28" t="s">
        <v>23</v>
      </c>
      <c r="C21" s="29">
        <f>C19*C20</f>
        <v>14400</v>
      </c>
      <c r="D21" s="30">
        <f>D20*D19</f>
        <v>18000</v>
      </c>
      <c r="E21" s="31">
        <f>E20*E19</f>
        <v>19200</v>
      </c>
      <c r="F21" s="32">
        <f>F19*F20</f>
        <v>17600</v>
      </c>
      <c r="G21" s="33">
        <f t="shared" ref="G21:L21" si="0">G20*G19</f>
        <v>13200</v>
      </c>
      <c r="H21" s="31">
        <f t="shared" si="0"/>
        <v>17000</v>
      </c>
      <c r="I21" s="32">
        <f t="shared" si="0"/>
        <v>5400</v>
      </c>
      <c r="J21" s="34">
        <f t="shared" si="0"/>
        <v>4000</v>
      </c>
      <c r="K21" s="29">
        <f t="shared" si="0"/>
        <v>4000</v>
      </c>
      <c r="L21" s="31">
        <f t="shared" si="0"/>
        <v>5400</v>
      </c>
    </row>
    <row r="22" spans="2:13" ht="35" thickBot="1" x14ac:dyDescent="0.25">
      <c r="B22" s="35" t="s">
        <v>68</v>
      </c>
      <c r="C22" s="54">
        <f>C20</f>
        <v>12</v>
      </c>
      <c r="D22" s="71"/>
      <c r="E22" s="72"/>
      <c r="F22" s="54">
        <f>G20</f>
        <v>11</v>
      </c>
      <c r="G22" s="73"/>
      <c r="H22" s="55"/>
      <c r="I22" s="54">
        <f>J20</f>
        <v>2</v>
      </c>
      <c r="J22" s="55"/>
      <c r="K22" s="54">
        <f>K20</f>
        <v>2</v>
      </c>
      <c r="L22" s="55"/>
      <c r="M22" s="2"/>
    </row>
    <row r="23" spans="2:13" ht="17" x14ac:dyDescent="0.2">
      <c r="B23" s="36" t="s">
        <v>24</v>
      </c>
      <c r="C23" s="37">
        <f>C21+G21+J21+K21</f>
        <v>35600</v>
      </c>
    </row>
    <row r="25" spans="2:13" x14ac:dyDescent="0.2">
      <c r="B25" t="s">
        <v>76</v>
      </c>
    </row>
    <row r="27" spans="2:13" x14ac:dyDescent="0.2">
      <c r="B27" t="s">
        <v>77</v>
      </c>
    </row>
    <row r="29" spans="2:13" ht="34" x14ac:dyDescent="0.2">
      <c r="B29" s="12" t="s">
        <v>78</v>
      </c>
      <c r="C29" s="44" t="s">
        <v>79</v>
      </c>
      <c r="D29" s="12" t="s">
        <v>0</v>
      </c>
      <c r="E29" s="44" t="s">
        <v>1</v>
      </c>
      <c r="F29" s="12" t="s">
        <v>2</v>
      </c>
      <c r="G29" s="12" t="s">
        <v>80</v>
      </c>
      <c r="H29" s="12" t="s">
        <v>81</v>
      </c>
      <c r="I29" s="12" t="s">
        <v>21</v>
      </c>
      <c r="J29" s="12" t="s">
        <v>23</v>
      </c>
      <c r="K29" s="12" t="s">
        <v>75</v>
      </c>
      <c r="L29" s="12" t="s">
        <v>67</v>
      </c>
    </row>
    <row r="30" spans="2:13" x14ac:dyDescent="0.2">
      <c r="B30" s="2" t="s">
        <v>82</v>
      </c>
      <c r="C30" s="2">
        <f>K18</f>
        <v>5</v>
      </c>
      <c r="D30" s="2"/>
      <c r="E30" s="2"/>
      <c r="F30" s="2"/>
      <c r="G30" s="2"/>
      <c r="H30" s="2"/>
      <c r="I30" s="45"/>
      <c r="J30" s="45"/>
      <c r="L30" s="46"/>
    </row>
    <row r="31" spans="2:13" x14ac:dyDescent="0.2">
      <c r="B31" s="2" t="s">
        <v>83</v>
      </c>
      <c r="C31" s="2">
        <f>J18</f>
        <v>5</v>
      </c>
      <c r="D31" s="2"/>
      <c r="E31" s="2"/>
      <c r="F31" s="2"/>
      <c r="G31" s="2"/>
      <c r="H31" s="2"/>
      <c r="I31" s="45"/>
      <c r="J31" s="45"/>
      <c r="L31" s="46"/>
    </row>
    <row r="32" spans="2:13" x14ac:dyDescent="0.2">
      <c r="B32" s="2" t="s">
        <v>84</v>
      </c>
      <c r="C32" s="2">
        <f>G18</f>
        <v>10</v>
      </c>
      <c r="D32" s="2"/>
      <c r="E32" s="2"/>
      <c r="F32" s="2"/>
      <c r="G32" s="2"/>
      <c r="H32" s="2"/>
      <c r="I32" s="45"/>
      <c r="J32" s="45"/>
      <c r="L32" s="46"/>
    </row>
    <row r="33" spans="2:12" x14ac:dyDescent="0.2">
      <c r="B33" s="2" t="s">
        <v>85</v>
      </c>
      <c r="C33" s="2">
        <f>C18</f>
        <v>10</v>
      </c>
      <c r="D33" s="2"/>
      <c r="E33" s="2"/>
      <c r="F33" s="2"/>
      <c r="G33" s="2"/>
      <c r="H33" s="2"/>
      <c r="I33" s="45"/>
      <c r="J33" s="45"/>
      <c r="L33" s="46"/>
    </row>
    <row r="34" spans="2:12" x14ac:dyDescent="0.2">
      <c r="J34" s="49"/>
    </row>
    <row r="35" spans="2:12" x14ac:dyDescent="0.2">
      <c r="B35" s="14" t="s">
        <v>86</v>
      </c>
      <c r="D35" s="2">
        <v>1200</v>
      </c>
      <c r="E35" s="2">
        <v>800</v>
      </c>
      <c r="F35" s="2">
        <v>1000</v>
      </c>
      <c r="G35" s="2">
        <f>D35+E35+F35</f>
        <v>3000</v>
      </c>
    </row>
    <row r="36" spans="2:12" x14ac:dyDescent="0.2">
      <c r="B36" s="14"/>
    </row>
  </sheetData>
  <mergeCells count="7">
    <mergeCell ref="K22:L22"/>
    <mergeCell ref="E8:F8"/>
    <mergeCell ref="C10:D10"/>
    <mergeCell ref="D11:D13"/>
    <mergeCell ref="C22:E22"/>
    <mergeCell ref="F22:H22"/>
    <mergeCell ref="I22:J22"/>
  </mergeCells>
  <pageMargins left="0.75" right="0.75" top="1" bottom="1" header="0.5" footer="0.5"/>
  <pageSetup orientation="portrait" horizontalDpi="4294967292" verticalDpi="429496729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25"/>
  <sheetViews>
    <sheetView workbookViewId="0">
      <selection activeCell="D25" sqref="D25"/>
    </sheetView>
  </sheetViews>
  <sheetFormatPr baseColWidth="10" defaultRowHeight="16" x14ac:dyDescent="0.2"/>
  <cols>
    <col min="1" max="1" width="4.5" customWidth="1"/>
    <col min="2" max="2" width="14" bestFit="1" customWidth="1"/>
    <col min="3" max="3" width="12" customWidth="1"/>
    <col min="6" max="6" width="11.1640625" bestFit="1" customWidth="1"/>
    <col min="2000" max="2000" width="2.5" customWidth="1"/>
  </cols>
  <sheetData>
    <row r="2" spans="3:8" ht="36" customHeight="1" x14ac:dyDescent="0.2">
      <c r="C2" s="10" t="s">
        <v>6</v>
      </c>
      <c r="D2" s="11" t="s">
        <v>5</v>
      </c>
      <c r="F2" s="5"/>
      <c r="G2" s="5" t="s">
        <v>3</v>
      </c>
      <c r="H2" s="5" t="s">
        <v>4</v>
      </c>
    </row>
    <row r="3" spans="3:8" x14ac:dyDescent="0.2">
      <c r="C3" s="4" t="s">
        <v>0</v>
      </c>
      <c r="D3" s="4">
        <v>1200</v>
      </c>
      <c r="F3" s="5" t="s">
        <v>0</v>
      </c>
      <c r="G3" s="5">
        <v>5</v>
      </c>
      <c r="H3" s="5">
        <v>4</v>
      </c>
    </row>
    <row r="4" spans="3:8" x14ac:dyDescent="0.2">
      <c r="C4" s="4" t="s">
        <v>1</v>
      </c>
      <c r="D4" s="4">
        <v>800</v>
      </c>
      <c r="F4" s="5" t="s">
        <v>1</v>
      </c>
      <c r="G4" s="5">
        <v>3</v>
      </c>
      <c r="H4" s="5">
        <v>2</v>
      </c>
    </row>
    <row r="5" spans="3:8" x14ac:dyDescent="0.2">
      <c r="C5" s="4" t="s">
        <v>2</v>
      </c>
      <c r="D5" s="4">
        <v>1000</v>
      </c>
      <c r="F5" s="5" t="s">
        <v>2</v>
      </c>
      <c r="G5" s="5">
        <v>2</v>
      </c>
      <c r="H5" s="5">
        <v>3</v>
      </c>
    </row>
    <row r="6" spans="3:8" x14ac:dyDescent="0.2">
      <c r="C6" s="4" t="s">
        <v>3</v>
      </c>
      <c r="D6" s="4">
        <f>SUMPRODUCT(D3:D5,G3:G5)</f>
        <v>10400</v>
      </c>
      <c r="F6" s="2" t="s">
        <v>7</v>
      </c>
    </row>
    <row r="7" spans="3:8" x14ac:dyDescent="0.2">
      <c r="C7" s="4" t="s">
        <v>4</v>
      </c>
      <c r="D7" s="4">
        <f>SUMPRODUCT(D3:D5,H3:H5)</f>
        <v>9400</v>
      </c>
      <c r="F7" s="2" t="s">
        <v>8</v>
      </c>
    </row>
    <row r="8" spans="3:8" x14ac:dyDescent="0.2">
      <c r="F8" s="2" t="s">
        <v>7</v>
      </c>
    </row>
    <row r="10" spans="3:8" x14ac:dyDescent="0.2">
      <c r="C10" s="69" t="s">
        <v>9</v>
      </c>
      <c r="D10" s="69"/>
    </row>
    <row r="11" spans="3:8" x14ac:dyDescent="0.2">
      <c r="C11" s="5" t="s">
        <v>0</v>
      </c>
      <c r="D11" s="70"/>
    </row>
    <row r="12" spans="3:8" x14ac:dyDescent="0.2">
      <c r="C12" s="5" t="s">
        <v>1</v>
      </c>
      <c r="D12" s="70"/>
    </row>
    <row r="13" spans="3:8" x14ac:dyDescent="0.2">
      <c r="C13" s="5" t="s">
        <v>2</v>
      </c>
      <c r="D13" s="70"/>
    </row>
    <row r="14" spans="3:8" x14ac:dyDescent="0.2">
      <c r="C14" s="5" t="s">
        <v>3</v>
      </c>
      <c r="D14" s="9"/>
    </row>
    <row r="15" spans="3:8" x14ac:dyDescent="0.2">
      <c r="C15" s="5" t="s">
        <v>4</v>
      </c>
      <c r="D15" s="9"/>
    </row>
    <row r="17" spans="2:12" x14ac:dyDescent="0.2">
      <c r="B17" s="4" t="s">
        <v>25</v>
      </c>
      <c r="C17" s="5" t="s">
        <v>10</v>
      </c>
      <c r="D17" s="5" t="s">
        <v>11</v>
      </c>
      <c r="E17" s="5" t="s">
        <v>12</v>
      </c>
      <c r="F17" s="5" t="s">
        <v>13</v>
      </c>
      <c r="G17" s="5" t="s">
        <v>14</v>
      </c>
      <c r="H17" s="5" t="s">
        <v>15</v>
      </c>
      <c r="I17" s="5" t="s">
        <v>16</v>
      </c>
      <c r="J17" s="5" t="s">
        <v>17</v>
      </c>
      <c r="K17" s="5" t="s">
        <v>18</v>
      </c>
      <c r="L17" s="5" t="s">
        <v>19</v>
      </c>
    </row>
    <row r="18" spans="2:12" x14ac:dyDescent="0.2">
      <c r="B18" s="4" t="s">
        <v>20</v>
      </c>
      <c r="C18" s="5">
        <v>10</v>
      </c>
      <c r="D18" s="5">
        <v>15</v>
      </c>
      <c r="E18" s="5">
        <v>20</v>
      </c>
      <c r="F18" s="5">
        <v>20</v>
      </c>
      <c r="G18" s="5">
        <v>10</v>
      </c>
      <c r="H18" s="5">
        <v>15</v>
      </c>
      <c r="I18" s="5">
        <v>8</v>
      </c>
      <c r="J18" s="5">
        <v>5</v>
      </c>
      <c r="K18" s="5">
        <v>5</v>
      </c>
      <c r="L18" s="5">
        <v>7</v>
      </c>
    </row>
    <row r="19" spans="2:12" x14ac:dyDescent="0.2">
      <c r="B19" s="4" t="s">
        <v>21</v>
      </c>
      <c r="C19" s="5">
        <v>1200</v>
      </c>
      <c r="D19" s="5">
        <v>1000</v>
      </c>
      <c r="E19" s="5">
        <v>800</v>
      </c>
      <c r="F19" s="5">
        <v>800</v>
      </c>
      <c r="G19" s="5">
        <v>1200</v>
      </c>
      <c r="H19" s="5">
        <v>100</v>
      </c>
      <c r="I19" s="5">
        <v>1800</v>
      </c>
      <c r="J19" s="5">
        <v>2000</v>
      </c>
      <c r="K19" s="5">
        <v>2000</v>
      </c>
      <c r="L19" s="5">
        <v>1800</v>
      </c>
    </row>
    <row r="20" spans="2:12" ht="34" x14ac:dyDescent="0.2">
      <c r="B20" s="6" t="s">
        <v>22</v>
      </c>
      <c r="C20" s="7"/>
      <c r="D20" s="7"/>
      <c r="E20" s="7"/>
      <c r="F20" s="7"/>
      <c r="G20" s="7"/>
      <c r="H20" s="7"/>
      <c r="I20" s="7"/>
      <c r="J20" s="7"/>
      <c r="K20" s="7"/>
      <c r="L20" s="7"/>
    </row>
    <row r="21" spans="2:12" ht="17" x14ac:dyDescent="0.2">
      <c r="B21" s="6" t="s">
        <v>23</v>
      </c>
      <c r="C21" s="8"/>
      <c r="D21" s="8"/>
      <c r="E21" s="8"/>
      <c r="F21" s="8"/>
      <c r="G21" s="8"/>
      <c r="H21" s="8"/>
      <c r="I21" s="8"/>
      <c r="J21" s="8"/>
      <c r="K21" s="8"/>
      <c r="L21" s="8"/>
    </row>
    <row r="22" spans="2:12" ht="34" x14ac:dyDescent="0.2">
      <c r="B22" s="1" t="s">
        <v>57</v>
      </c>
    </row>
    <row r="23" spans="2:12" ht="17" x14ac:dyDescent="0.2">
      <c r="B23" s="1" t="s">
        <v>24</v>
      </c>
    </row>
    <row r="25" spans="2:12" x14ac:dyDescent="0.2">
      <c r="C25" s="3"/>
    </row>
  </sheetData>
  <mergeCells count="2">
    <mergeCell ref="D11:D13"/>
    <mergeCell ref="C10:D10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26194-94DA-8544-82AC-02545DF5C15A}">
  <dimension ref="B2:C8"/>
  <sheetViews>
    <sheetView workbookViewId="0">
      <selection activeCell="E16" sqref="E16"/>
    </sheetView>
  </sheetViews>
  <sheetFormatPr baseColWidth="10" defaultRowHeight="16" x14ac:dyDescent="0.2"/>
  <sheetData>
    <row r="2" spans="2:3" x14ac:dyDescent="0.2">
      <c r="B2" s="4" t="s">
        <v>58</v>
      </c>
      <c r="C2" s="4">
        <v>400000</v>
      </c>
    </row>
    <row r="3" spans="2:3" x14ac:dyDescent="0.2">
      <c r="B3" s="4" t="s">
        <v>59</v>
      </c>
      <c r="C3" s="4"/>
    </row>
    <row r="4" spans="2:3" x14ac:dyDescent="0.2">
      <c r="B4" s="4" t="s">
        <v>60</v>
      </c>
      <c r="C4" s="4">
        <v>4000</v>
      </c>
    </row>
    <row r="5" spans="2:3" x14ac:dyDescent="0.2">
      <c r="B5" s="4" t="s">
        <v>1</v>
      </c>
      <c r="C5" s="4">
        <v>400</v>
      </c>
    </row>
    <row r="6" spans="2:3" x14ac:dyDescent="0.2">
      <c r="B6" s="4" t="s">
        <v>61</v>
      </c>
      <c r="C6" s="4">
        <v>20</v>
      </c>
    </row>
    <row r="7" spans="2:3" x14ac:dyDescent="0.2">
      <c r="B7" s="4" t="s">
        <v>62</v>
      </c>
      <c r="C7" s="4"/>
    </row>
    <row r="8" spans="2:3" x14ac:dyDescent="0.2">
      <c r="B8" s="4" t="s">
        <v>63</v>
      </c>
      <c r="C8" s="4">
        <v>250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V33"/>
  <sheetViews>
    <sheetView zoomScale="130" zoomScaleNormal="130" workbookViewId="0">
      <selection activeCell="L18" sqref="L18"/>
    </sheetView>
  </sheetViews>
  <sheetFormatPr baseColWidth="10" defaultRowHeight="16" x14ac:dyDescent="0.2"/>
  <cols>
    <col min="1" max="1" width="3.6640625" customWidth="1"/>
    <col min="3" max="3" width="12.5" bestFit="1" customWidth="1"/>
    <col min="7" max="7" width="11.5" bestFit="1" customWidth="1"/>
    <col min="17" max="17" width="11.5" bestFit="1" customWidth="1"/>
    <col min="18" max="18" width="12.83203125" customWidth="1"/>
    <col min="20" max="21" width="11.5" bestFit="1" customWidth="1"/>
  </cols>
  <sheetData>
    <row r="2" spans="2:22" x14ac:dyDescent="0.2">
      <c r="C2" t="s">
        <v>27</v>
      </c>
      <c r="D2" s="2">
        <v>20</v>
      </c>
    </row>
    <row r="3" spans="2:22" ht="34" x14ac:dyDescent="0.2">
      <c r="C3" s="13" t="s">
        <v>26</v>
      </c>
      <c r="D3" s="13" t="s">
        <v>28</v>
      </c>
      <c r="G3" s="51" t="s">
        <v>65</v>
      </c>
      <c r="H3" s="51"/>
      <c r="I3" s="51"/>
      <c r="J3" s="51"/>
      <c r="K3" s="51"/>
      <c r="L3" s="51"/>
      <c r="N3" t="s">
        <v>34</v>
      </c>
    </row>
    <row r="4" spans="2:22" x14ac:dyDescent="0.2">
      <c r="B4" s="2" t="s">
        <v>0</v>
      </c>
      <c r="C4" s="2">
        <v>2500</v>
      </c>
      <c r="D4" s="2"/>
      <c r="G4" s="51"/>
      <c r="H4" s="51"/>
      <c r="I4" s="51"/>
      <c r="J4" s="51"/>
      <c r="K4" s="51"/>
      <c r="L4" s="51"/>
      <c r="O4" s="68" t="s">
        <v>5</v>
      </c>
      <c r="P4" s="68"/>
      <c r="Q4" s="68"/>
    </row>
    <row r="5" spans="2:22" x14ac:dyDescent="0.2">
      <c r="B5" s="2" t="s">
        <v>1</v>
      </c>
      <c r="C5" s="2">
        <v>1250</v>
      </c>
      <c r="D5" s="2"/>
      <c r="G5" t="s">
        <v>32</v>
      </c>
      <c r="H5" t="s">
        <v>33</v>
      </c>
      <c r="O5" s="2" t="s">
        <v>35</v>
      </c>
      <c r="P5" s="2" t="s">
        <v>36</v>
      </c>
      <c r="Q5" s="2" t="s">
        <v>37</v>
      </c>
    </row>
    <row r="6" spans="2:22" x14ac:dyDescent="0.2">
      <c r="B6" s="2" t="s">
        <v>2</v>
      </c>
      <c r="C6" s="2">
        <v>500</v>
      </c>
      <c r="D6" s="2"/>
      <c r="N6" t="s">
        <v>0</v>
      </c>
      <c r="O6">
        <v>50</v>
      </c>
      <c r="P6">
        <v>150</v>
      </c>
      <c r="Q6">
        <v>100</v>
      </c>
    </row>
    <row r="7" spans="2:22" x14ac:dyDescent="0.2">
      <c r="B7" s="2" t="s">
        <v>29</v>
      </c>
      <c r="N7" t="s">
        <v>1</v>
      </c>
      <c r="O7">
        <v>35</v>
      </c>
      <c r="P7">
        <v>80</v>
      </c>
      <c r="Q7">
        <v>10</v>
      </c>
    </row>
    <row r="8" spans="2:22" x14ac:dyDescent="0.2">
      <c r="N8" t="s">
        <v>2</v>
      </c>
      <c r="O8">
        <v>10</v>
      </c>
      <c r="P8">
        <v>30</v>
      </c>
      <c r="Q8">
        <v>5</v>
      </c>
    </row>
    <row r="9" spans="2:22" x14ac:dyDescent="0.2">
      <c r="B9" s="68" t="s">
        <v>30</v>
      </c>
      <c r="C9" s="68"/>
      <c r="N9" s="68" t="s">
        <v>38</v>
      </c>
      <c r="O9" s="68"/>
      <c r="P9" s="68"/>
      <c r="Q9" s="68"/>
    </row>
    <row r="10" spans="2:22" x14ac:dyDescent="0.2">
      <c r="B10" s="2" t="s">
        <v>0</v>
      </c>
      <c r="C10" s="2"/>
      <c r="N10" t="s">
        <v>0</v>
      </c>
      <c r="O10" s="3"/>
      <c r="P10" s="3"/>
      <c r="Q10" s="3"/>
    </row>
    <row r="11" spans="2:22" x14ac:dyDescent="0.2">
      <c r="B11" s="2" t="s">
        <v>1</v>
      </c>
      <c r="C11" s="2"/>
      <c r="N11" t="s">
        <v>1</v>
      </c>
      <c r="O11" s="3">
        <f>O7/32</f>
        <v>1.09375</v>
      </c>
      <c r="P11" s="3"/>
      <c r="Q11" s="3"/>
    </row>
    <row r="12" spans="2:22" x14ac:dyDescent="0.2">
      <c r="B12" s="2" t="s">
        <v>2</v>
      </c>
      <c r="C12" s="2"/>
      <c r="N12" t="s">
        <v>2</v>
      </c>
      <c r="O12" s="3"/>
      <c r="P12" s="3"/>
      <c r="Q12" s="3"/>
    </row>
    <row r="13" spans="2:22" x14ac:dyDescent="0.2">
      <c r="B13" s="68" t="s">
        <v>31</v>
      </c>
      <c r="C13" s="68"/>
    </row>
    <row r="14" spans="2:22" ht="34" x14ac:dyDescent="0.2">
      <c r="B14" s="2" t="s">
        <v>0</v>
      </c>
      <c r="C14" s="2"/>
      <c r="N14" s="2"/>
      <c r="O14" s="2" t="s">
        <v>39</v>
      </c>
      <c r="P14" s="2" t="s">
        <v>40</v>
      </c>
      <c r="Q14" s="13" t="s">
        <v>44</v>
      </c>
      <c r="R14" s="13" t="s">
        <v>41</v>
      </c>
      <c r="S14" s="13" t="s">
        <v>42</v>
      </c>
      <c r="T14" s="12" t="s">
        <v>5</v>
      </c>
      <c r="U14" s="2" t="s">
        <v>43</v>
      </c>
      <c r="V14" s="13" t="s">
        <v>38</v>
      </c>
    </row>
    <row r="15" spans="2:22" x14ac:dyDescent="0.2">
      <c r="B15" s="2" t="s">
        <v>1</v>
      </c>
      <c r="C15" s="2"/>
      <c r="N15" s="2" t="s">
        <v>0</v>
      </c>
    </row>
    <row r="16" spans="2:22" x14ac:dyDescent="0.2">
      <c r="B16" s="2" t="s">
        <v>2</v>
      </c>
      <c r="C16" s="2"/>
      <c r="N16" s="2" t="s">
        <v>1</v>
      </c>
    </row>
    <row r="17" spans="2:22" x14ac:dyDescent="0.2">
      <c r="N17" s="2" t="s">
        <v>2</v>
      </c>
    </row>
    <row r="18" spans="2:22" x14ac:dyDescent="0.2">
      <c r="B18" s="16" t="s">
        <v>64</v>
      </c>
      <c r="C18" s="15"/>
      <c r="D18" s="15"/>
      <c r="N18" s="2"/>
      <c r="O18" s="2"/>
      <c r="P18" s="2"/>
      <c r="Q18" s="2"/>
      <c r="R18" s="2"/>
      <c r="S18" s="2"/>
      <c r="T18" s="2"/>
      <c r="U18" s="2"/>
    </row>
    <row r="19" spans="2:22" ht="34" x14ac:dyDescent="0.2">
      <c r="B19" s="15"/>
      <c r="C19" s="15"/>
      <c r="D19" s="15"/>
      <c r="N19" s="2"/>
      <c r="O19" s="13" t="s">
        <v>42</v>
      </c>
      <c r="P19" s="2" t="s">
        <v>45</v>
      </c>
      <c r="Q19" s="2" t="s">
        <v>46</v>
      </c>
      <c r="R19" s="13" t="s">
        <v>47</v>
      </c>
      <c r="S19" s="13" t="s">
        <v>48</v>
      </c>
      <c r="T19" s="13" t="s">
        <v>49</v>
      </c>
      <c r="U19" s="13" t="s">
        <v>50</v>
      </c>
      <c r="V19" s="13" t="s">
        <v>51</v>
      </c>
    </row>
    <row r="20" spans="2:22" x14ac:dyDescent="0.2">
      <c r="B20" s="15"/>
      <c r="C20" s="15"/>
      <c r="D20" s="15"/>
      <c r="N20" s="2" t="s">
        <v>0</v>
      </c>
    </row>
    <row r="21" spans="2:22" x14ac:dyDescent="0.2">
      <c r="B21" s="15"/>
      <c r="C21" s="15"/>
      <c r="D21" s="15"/>
      <c r="N21" s="2" t="s">
        <v>1</v>
      </c>
    </row>
    <row r="22" spans="2:22" x14ac:dyDescent="0.2">
      <c r="B22" s="15"/>
      <c r="C22" s="15"/>
      <c r="D22" s="15"/>
      <c r="N22" s="2" t="s">
        <v>2</v>
      </c>
    </row>
    <row r="23" spans="2:22" x14ac:dyDescent="0.2">
      <c r="Q23" s="2"/>
      <c r="R23" s="2"/>
      <c r="S23" s="2"/>
      <c r="T23" s="2"/>
      <c r="U23" s="2"/>
    </row>
    <row r="24" spans="2:22" x14ac:dyDescent="0.2">
      <c r="N24" s="14" t="s">
        <v>52</v>
      </c>
    </row>
    <row r="25" spans="2:22" x14ac:dyDescent="0.2">
      <c r="N25" s="2"/>
      <c r="O25" s="2" t="s">
        <v>39</v>
      </c>
      <c r="P25" s="2" t="s">
        <v>40</v>
      </c>
      <c r="Q25" s="2" t="s">
        <v>35</v>
      </c>
      <c r="R25" s="2" t="s">
        <v>45</v>
      </c>
      <c r="S25" s="2" t="s">
        <v>46</v>
      </c>
      <c r="T25" s="2" t="s">
        <v>36</v>
      </c>
    </row>
    <row r="26" spans="2:22" x14ac:dyDescent="0.2">
      <c r="N26" s="2" t="s">
        <v>0</v>
      </c>
    </row>
    <row r="27" spans="2:22" x14ac:dyDescent="0.2">
      <c r="N27" s="2" t="s">
        <v>1</v>
      </c>
    </row>
    <row r="28" spans="2:22" x14ac:dyDescent="0.2">
      <c r="N28" s="2" t="s">
        <v>2</v>
      </c>
    </row>
    <row r="29" spans="2:22" x14ac:dyDescent="0.2">
      <c r="N29" s="2" t="s">
        <v>53</v>
      </c>
    </row>
    <row r="30" spans="2:22" x14ac:dyDescent="0.2">
      <c r="N30" s="2" t="s">
        <v>54</v>
      </c>
    </row>
    <row r="31" spans="2:22" x14ac:dyDescent="0.2">
      <c r="N31" s="2" t="s">
        <v>55</v>
      </c>
    </row>
    <row r="33" spans="14:14" x14ac:dyDescent="0.2">
      <c r="N33" s="2" t="s">
        <v>56</v>
      </c>
    </row>
  </sheetData>
  <mergeCells count="5">
    <mergeCell ref="B9:C9"/>
    <mergeCell ref="B13:C13"/>
    <mergeCell ref="G3:L4"/>
    <mergeCell ref="O4:Q4"/>
    <mergeCell ref="N9:Q9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Ejercicio 1 con 40</vt:lpstr>
      <vt:lpstr>Ejercicio 1 con 26</vt:lpstr>
      <vt:lpstr>Ejercicio 1</vt:lpstr>
      <vt:lpstr>Ejercicio 2</vt:lpstr>
      <vt:lpstr>Ejercicio 3</vt:lpstr>
    </vt:vector>
  </TitlesOfParts>
  <Company>Leon y Parra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Enrique Leon</dc:creator>
  <cp:lastModifiedBy>Enrique León</cp:lastModifiedBy>
  <dcterms:created xsi:type="dcterms:W3CDTF">2020-03-12T21:44:12Z</dcterms:created>
  <dcterms:modified xsi:type="dcterms:W3CDTF">2026-04-17T13:45:07Z</dcterms:modified>
</cp:coreProperties>
</file>