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700" yWindow="120" windowWidth="22240" windowHeight="16220" tabRatio="611"/>
  </bookViews>
  <sheets>
    <sheet name="Primera pregunta" sheetId="6" r:id="rId1"/>
    <sheet name="Segunda pregunta" sheetId="1" r:id="rId2"/>
    <sheet name="Cuarta pregunta" sheetId="4" r:id="rId3"/>
    <sheet name="Quinta pregunta" sheetId="5" r:id="rId4"/>
  </sheets>
  <externalReferences>
    <externalReference r:id="rId5"/>
  </externalReferences>
  <definedNames>
    <definedName name="MinimizeCosts" localSheetId="1">FALSE</definedName>
    <definedName name="_xlnm.Print_Area" localSheetId="1">'Segunda pregunta'!TreeDiagram</definedName>
    <definedName name="TreeData" localSheetId="1">'Segunda pregunta'!$GH$1001:$GV$1010</definedName>
    <definedName name="TreeDiagBase" localSheetId="1">'Segunda pregunta'!$B$8</definedName>
    <definedName name="TreeDiagram" localSheetId="1">'Segunda pregunta'!$B$8:$L$36</definedName>
    <definedName name="units" localSheetId="3">'[1]PREGUNTA 2'!$E$5</definedName>
    <definedName name="units">#REF!</definedName>
    <definedName name="UseExpUtility" localSheetId="1">FALSE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6" l="1"/>
  <c r="F5" i="6"/>
  <c r="G12" i="6"/>
  <c r="F12" i="6"/>
  <c r="G11" i="6"/>
  <c r="F11" i="6"/>
  <c r="G10" i="6"/>
  <c r="F10" i="6"/>
  <c r="G9" i="6"/>
  <c r="F9" i="6"/>
  <c r="G8" i="6"/>
  <c r="F8" i="6"/>
  <c r="G6" i="6"/>
  <c r="G4" i="6"/>
  <c r="G3" i="6"/>
  <c r="G7" i="6"/>
  <c r="F7" i="6"/>
  <c r="F6" i="6"/>
  <c r="F4" i="6"/>
  <c r="F3" i="6"/>
  <c r="L6" i="5"/>
  <c r="M6" i="5"/>
  <c r="N6" i="5"/>
  <c r="O6" i="5"/>
  <c r="P6" i="5"/>
  <c r="L7" i="5"/>
  <c r="M7" i="5"/>
  <c r="N7" i="5"/>
  <c r="O7" i="5"/>
  <c r="P7" i="5"/>
  <c r="L8" i="5"/>
  <c r="M8" i="5"/>
  <c r="N8" i="5"/>
  <c r="O8" i="5"/>
  <c r="P8" i="5"/>
  <c r="L9" i="5"/>
  <c r="M9" i="5"/>
  <c r="N9" i="5"/>
  <c r="O9" i="5"/>
  <c r="P9" i="5"/>
  <c r="L10" i="5"/>
  <c r="M10" i="5"/>
  <c r="N10" i="5"/>
  <c r="O10" i="5"/>
  <c r="P10" i="5"/>
  <c r="L11" i="5"/>
  <c r="M11" i="5"/>
  <c r="N11" i="5"/>
  <c r="O11" i="5"/>
  <c r="P11" i="5"/>
  <c r="L12" i="5"/>
  <c r="M12" i="5"/>
  <c r="N12" i="5"/>
  <c r="O12" i="5"/>
  <c r="P12" i="5"/>
  <c r="L13" i="5"/>
  <c r="M13" i="5"/>
  <c r="N13" i="5"/>
  <c r="O13" i="5"/>
  <c r="P13" i="5"/>
  <c r="L14" i="5"/>
  <c r="M14" i="5"/>
  <c r="N14" i="5"/>
  <c r="O14" i="5"/>
  <c r="P14" i="5"/>
  <c r="L15" i="5"/>
  <c r="M15" i="5"/>
  <c r="N15" i="5"/>
  <c r="O15" i="5"/>
  <c r="P15" i="5"/>
  <c r="L16" i="5"/>
  <c r="M16" i="5"/>
  <c r="N16" i="5"/>
  <c r="O16" i="5"/>
  <c r="P16" i="5"/>
  <c r="L17" i="5"/>
  <c r="M17" i="5"/>
  <c r="N17" i="5"/>
  <c r="O17" i="5"/>
  <c r="P17" i="5"/>
  <c r="L18" i="5"/>
  <c r="M18" i="5"/>
  <c r="N18" i="5"/>
  <c r="O18" i="5"/>
  <c r="P18" i="5"/>
  <c r="L19" i="5"/>
  <c r="M19" i="5"/>
  <c r="N19" i="5"/>
  <c r="O19" i="5"/>
  <c r="P19" i="5"/>
  <c r="L20" i="5"/>
  <c r="M20" i="5"/>
  <c r="N20" i="5"/>
  <c r="O20" i="5"/>
  <c r="P20" i="5"/>
  <c r="L21" i="5"/>
  <c r="M21" i="5"/>
  <c r="N21" i="5"/>
  <c r="O21" i="5"/>
  <c r="P21" i="5"/>
  <c r="L22" i="5"/>
  <c r="M22" i="5"/>
  <c r="N22" i="5"/>
  <c r="O22" i="5"/>
  <c r="P22" i="5"/>
  <c r="L23" i="5"/>
  <c r="M23" i="5"/>
  <c r="N23" i="5"/>
  <c r="O23" i="5"/>
  <c r="P23" i="5"/>
  <c r="L24" i="5"/>
  <c r="M24" i="5"/>
  <c r="N24" i="5"/>
  <c r="O24" i="5"/>
  <c r="P24" i="5"/>
  <c r="L25" i="5"/>
  <c r="M25" i="5"/>
  <c r="N25" i="5"/>
  <c r="O25" i="5"/>
  <c r="P25" i="5"/>
  <c r="L26" i="5"/>
  <c r="M26" i="5"/>
  <c r="N26" i="5"/>
  <c r="O26" i="5"/>
  <c r="P26" i="5"/>
  <c r="L27" i="5"/>
  <c r="M27" i="5"/>
  <c r="N27" i="5"/>
  <c r="O27" i="5"/>
  <c r="P27" i="5"/>
  <c r="L28" i="5"/>
  <c r="M28" i="5"/>
  <c r="N28" i="5"/>
  <c r="O28" i="5"/>
  <c r="P28" i="5"/>
  <c r="L29" i="5"/>
  <c r="M29" i="5"/>
  <c r="N29" i="5"/>
  <c r="O29" i="5"/>
  <c r="P29" i="5"/>
  <c r="L30" i="5"/>
  <c r="M30" i="5"/>
  <c r="N30" i="5"/>
  <c r="O30" i="5"/>
  <c r="P30" i="5"/>
  <c r="L31" i="5"/>
  <c r="M31" i="5"/>
  <c r="N31" i="5"/>
  <c r="O31" i="5"/>
  <c r="P31" i="5"/>
  <c r="L32" i="5"/>
  <c r="M32" i="5"/>
  <c r="N32" i="5"/>
  <c r="O32" i="5"/>
  <c r="P32" i="5"/>
  <c r="L33" i="5"/>
  <c r="M33" i="5"/>
  <c r="N33" i="5"/>
  <c r="O33" i="5"/>
  <c r="P33" i="5"/>
  <c r="L34" i="5"/>
  <c r="M34" i="5"/>
  <c r="N34" i="5"/>
  <c r="O34" i="5"/>
  <c r="P34" i="5"/>
  <c r="L35" i="5"/>
  <c r="M35" i="5"/>
  <c r="N35" i="5"/>
  <c r="O35" i="5"/>
  <c r="P35" i="5"/>
  <c r="L36" i="5"/>
  <c r="M36" i="5"/>
  <c r="N36" i="5"/>
  <c r="O36" i="5"/>
  <c r="P36" i="5"/>
  <c r="L37" i="5"/>
  <c r="M37" i="5"/>
  <c r="N37" i="5"/>
  <c r="O37" i="5"/>
  <c r="P37" i="5"/>
  <c r="L38" i="5"/>
  <c r="M38" i="5"/>
  <c r="N38" i="5"/>
  <c r="O38" i="5"/>
  <c r="P38" i="5"/>
  <c r="L39" i="5"/>
  <c r="M39" i="5"/>
  <c r="N39" i="5"/>
  <c r="O39" i="5"/>
  <c r="P39" i="5"/>
  <c r="L40" i="5"/>
  <c r="M40" i="5"/>
  <c r="N40" i="5"/>
  <c r="O40" i="5"/>
  <c r="P40" i="5"/>
  <c r="L41" i="5"/>
  <c r="M41" i="5"/>
  <c r="N41" i="5"/>
  <c r="O41" i="5"/>
  <c r="P41" i="5"/>
  <c r="L42" i="5"/>
  <c r="M42" i="5"/>
  <c r="N42" i="5"/>
  <c r="O42" i="5"/>
  <c r="P42" i="5"/>
  <c r="L43" i="5"/>
  <c r="M43" i="5"/>
  <c r="N43" i="5"/>
  <c r="O43" i="5"/>
  <c r="P43" i="5"/>
  <c r="L44" i="5"/>
  <c r="M44" i="5"/>
  <c r="N44" i="5"/>
  <c r="O44" i="5"/>
  <c r="P44" i="5"/>
  <c r="L45" i="5"/>
  <c r="M45" i="5"/>
  <c r="N45" i="5"/>
  <c r="O45" i="5"/>
  <c r="P45" i="5"/>
  <c r="L46" i="5"/>
  <c r="M46" i="5"/>
  <c r="N46" i="5"/>
  <c r="O46" i="5"/>
  <c r="P46" i="5"/>
  <c r="L47" i="5"/>
  <c r="M47" i="5"/>
  <c r="N47" i="5"/>
  <c r="O47" i="5"/>
  <c r="P47" i="5"/>
  <c r="L48" i="5"/>
  <c r="M48" i="5"/>
  <c r="N48" i="5"/>
  <c r="O48" i="5"/>
  <c r="P48" i="5"/>
  <c r="L49" i="5"/>
  <c r="M49" i="5"/>
  <c r="N49" i="5"/>
  <c r="O49" i="5"/>
  <c r="P49" i="5"/>
  <c r="L50" i="5"/>
  <c r="M50" i="5"/>
  <c r="N50" i="5"/>
  <c r="O50" i="5"/>
  <c r="P50" i="5"/>
  <c r="L51" i="5"/>
  <c r="M51" i="5"/>
  <c r="N51" i="5"/>
  <c r="O51" i="5"/>
  <c r="P51" i="5"/>
  <c r="L52" i="5"/>
  <c r="M52" i="5"/>
  <c r="N52" i="5"/>
  <c r="O52" i="5"/>
  <c r="P52" i="5"/>
  <c r="L53" i="5"/>
  <c r="M53" i="5"/>
  <c r="N53" i="5"/>
  <c r="O53" i="5"/>
  <c r="P53" i="5"/>
  <c r="L54" i="5"/>
  <c r="M54" i="5"/>
  <c r="N54" i="5"/>
  <c r="O54" i="5"/>
  <c r="P54" i="5"/>
  <c r="L55" i="5"/>
  <c r="M55" i="5"/>
  <c r="N55" i="5"/>
  <c r="O55" i="5"/>
  <c r="P55" i="5"/>
  <c r="L56" i="5"/>
  <c r="M56" i="5"/>
  <c r="N56" i="5"/>
  <c r="O56" i="5"/>
  <c r="P56" i="5"/>
  <c r="L57" i="5"/>
  <c r="M57" i="5"/>
  <c r="N57" i="5"/>
  <c r="O57" i="5"/>
  <c r="P57" i="5"/>
  <c r="L58" i="5"/>
  <c r="M58" i="5"/>
  <c r="N58" i="5"/>
  <c r="O58" i="5"/>
  <c r="P58" i="5"/>
  <c r="L59" i="5"/>
  <c r="M59" i="5"/>
  <c r="N59" i="5"/>
  <c r="O59" i="5"/>
  <c r="P59" i="5"/>
  <c r="L60" i="5"/>
  <c r="M60" i="5"/>
  <c r="N60" i="5"/>
  <c r="O60" i="5"/>
  <c r="P60" i="5"/>
  <c r="L61" i="5"/>
  <c r="M61" i="5"/>
  <c r="N61" i="5"/>
  <c r="O61" i="5"/>
  <c r="P61" i="5"/>
  <c r="L62" i="5"/>
  <c r="M62" i="5"/>
  <c r="N62" i="5"/>
  <c r="O62" i="5"/>
  <c r="P62" i="5"/>
  <c r="L63" i="5"/>
  <c r="M63" i="5"/>
  <c r="N63" i="5"/>
  <c r="O63" i="5"/>
  <c r="P63" i="5"/>
  <c r="L64" i="5"/>
  <c r="M64" i="5"/>
  <c r="N64" i="5"/>
  <c r="O64" i="5"/>
  <c r="P64" i="5"/>
  <c r="L65" i="5"/>
  <c r="M65" i="5"/>
  <c r="N65" i="5"/>
  <c r="O65" i="5"/>
  <c r="P65" i="5"/>
  <c r="L66" i="5"/>
  <c r="M66" i="5"/>
  <c r="N66" i="5"/>
  <c r="O66" i="5"/>
  <c r="P66" i="5"/>
  <c r="L67" i="5"/>
  <c r="M67" i="5"/>
  <c r="N67" i="5"/>
  <c r="O67" i="5"/>
  <c r="P67" i="5"/>
  <c r="L68" i="5"/>
  <c r="M68" i="5"/>
  <c r="N68" i="5"/>
  <c r="O68" i="5"/>
  <c r="P68" i="5"/>
  <c r="L69" i="5"/>
  <c r="M69" i="5"/>
  <c r="N69" i="5"/>
  <c r="O69" i="5"/>
  <c r="P69" i="5"/>
  <c r="L70" i="5"/>
  <c r="M70" i="5"/>
  <c r="N70" i="5"/>
  <c r="O70" i="5"/>
  <c r="P70" i="5"/>
  <c r="L71" i="5"/>
  <c r="M71" i="5"/>
  <c r="N71" i="5"/>
  <c r="O71" i="5"/>
  <c r="P71" i="5"/>
  <c r="L72" i="5"/>
  <c r="M72" i="5"/>
  <c r="N72" i="5"/>
  <c r="O72" i="5"/>
  <c r="P72" i="5"/>
  <c r="L73" i="5"/>
  <c r="M73" i="5"/>
  <c r="N73" i="5"/>
  <c r="O73" i="5"/>
  <c r="P73" i="5"/>
  <c r="L74" i="5"/>
  <c r="M74" i="5"/>
  <c r="N74" i="5"/>
  <c r="O74" i="5"/>
  <c r="P74" i="5"/>
  <c r="L75" i="5"/>
  <c r="M75" i="5"/>
  <c r="N75" i="5"/>
  <c r="O75" i="5"/>
  <c r="P75" i="5"/>
  <c r="L76" i="5"/>
  <c r="M76" i="5"/>
  <c r="N76" i="5"/>
  <c r="O76" i="5"/>
  <c r="P76" i="5"/>
  <c r="L77" i="5"/>
  <c r="M77" i="5"/>
  <c r="N77" i="5"/>
  <c r="O77" i="5"/>
  <c r="P77" i="5"/>
  <c r="L78" i="5"/>
  <c r="M78" i="5"/>
  <c r="N78" i="5"/>
  <c r="O78" i="5"/>
  <c r="P78" i="5"/>
  <c r="L79" i="5"/>
  <c r="M79" i="5"/>
  <c r="N79" i="5"/>
  <c r="O79" i="5"/>
  <c r="P79" i="5"/>
  <c r="L80" i="5"/>
  <c r="M80" i="5"/>
  <c r="N80" i="5"/>
  <c r="O80" i="5"/>
  <c r="P80" i="5"/>
  <c r="L81" i="5"/>
  <c r="M81" i="5"/>
  <c r="N81" i="5"/>
  <c r="O81" i="5"/>
  <c r="P81" i="5"/>
  <c r="L82" i="5"/>
  <c r="M82" i="5"/>
  <c r="N82" i="5"/>
  <c r="O82" i="5"/>
  <c r="P82" i="5"/>
  <c r="L83" i="5"/>
  <c r="M83" i="5"/>
  <c r="N83" i="5"/>
  <c r="O83" i="5"/>
  <c r="P83" i="5"/>
  <c r="L84" i="5"/>
  <c r="M84" i="5"/>
  <c r="N84" i="5"/>
  <c r="O84" i="5"/>
  <c r="P84" i="5"/>
  <c r="L85" i="5"/>
  <c r="M85" i="5"/>
  <c r="N85" i="5"/>
  <c r="O85" i="5"/>
  <c r="P85" i="5"/>
  <c r="L86" i="5"/>
  <c r="M86" i="5"/>
  <c r="N86" i="5"/>
  <c r="O86" i="5"/>
  <c r="P86" i="5"/>
  <c r="L87" i="5"/>
  <c r="M87" i="5"/>
  <c r="N87" i="5"/>
  <c r="O87" i="5"/>
  <c r="P87" i="5"/>
  <c r="L88" i="5"/>
  <c r="M88" i="5"/>
  <c r="N88" i="5"/>
  <c r="O88" i="5"/>
  <c r="P88" i="5"/>
  <c r="L89" i="5"/>
  <c r="M89" i="5"/>
  <c r="N89" i="5"/>
  <c r="O89" i="5"/>
  <c r="P89" i="5"/>
  <c r="L90" i="5"/>
  <c r="M90" i="5"/>
  <c r="N90" i="5"/>
  <c r="O90" i="5"/>
  <c r="P90" i="5"/>
  <c r="L91" i="5"/>
  <c r="M91" i="5"/>
  <c r="N91" i="5"/>
  <c r="O91" i="5"/>
  <c r="P91" i="5"/>
  <c r="L92" i="5"/>
  <c r="M92" i="5"/>
  <c r="N92" i="5"/>
  <c r="O92" i="5"/>
  <c r="P92" i="5"/>
  <c r="L93" i="5"/>
  <c r="M93" i="5"/>
  <c r="N93" i="5"/>
  <c r="O93" i="5"/>
  <c r="P93" i="5"/>
  <c r="L94" i="5"/>
  <c r="M94" i="5"/>
  <c r="N94" i="5"/>
  <c r="O94" i="5"/>
  <c r="P94" i="5"/>
  <c r="L95" i="5"/>
  <c r="M95" i="5"/>
  <c r="N95" i="5"/>
  <c r="O95" i="5"/>
  <c r="P95" i="5"/>
  <c r="L96" i="5"/>
  <c r="M96" i="5"/>
  <c r="N96" i="5"/>
  <c r="O96" i="5"/>
  <c r="P96" i="5"/>
  <c r="L97" i="5"/>
  <c r="M97" i="5"/>
  <c r="N97" i="5"/>
  <c r="O97" i="5"/>
  <c r="P97" i="5"/>
  <c r="L98" i="5"/>
  <c r="M98" i="5"/>
  <c r="N98" i="5"/>
  <c r="O98" i="5"/>
  <c r="P98" i="5"/>
  <c r="L99" i="5"/>
  <c r="M99" i="5"/>
  <c r="N99" i="5"/>
  <c r="O99" i="5"/>
  <c r="P99" i="5"/>
  <c r="L100" i="5"/>
  <c r="M100" i="5"/>
  <c r="N100" i="5"/>
  <c r="O100" i="5"/>
  <c r="P100" i="5"/>
  <c r="L101" i="5"/>
  <c r="M101" i="5"/>
  <c r="N101" i="5"/>
  <c r="O101" i="5"/>
  <c r="P101" i="5"/>
  <c r="L102" i="5"/>
  <c r="M102" i="5"/>
  <c r="N102" i="5"/>
  <c r="O102" i="5"/>
  <c r="P102" i="5"/>
  <c r="L103" i="5"/>
  <c r="M103" i="5"/>
  <c r="N103" i="5"/>
  <c r="O103" i="5"/>
  <c r="P103" i="5"/>
  <c r="L104" i="5"/>
  <c r="M104" i="5"/>
  <c r="N104" i="5"/>
  <c r="O104" i="5"/>
  <c r="P104" i="5"/>
  <c r="L105" i="5"/>
  <c r="M105" i="5"/>
  <c r="Q105" i="5"/>
  <c r="N105" i="5"/>
  <c r="O105" i="5"/>
  <c r="P10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D6" i="5"/>
  <c r="E6" i="5"/>
  <c r="F6" i="5"/>
  <c r="G6" i="5"/>
  <c r="D7" i="5"/>
  <c r="E7" i="5"/>
  <c r="F7" i="5"/>
  <c r="G7" i="5"/>
  <c r="D8" i="5"/>
  <c r="E8" i="5"/>
  <c r="F8" i="5"/>
  <c r="G8" i="5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F24" i="5"/>
  <c r="G24" i="5"/>
  <c r="D25" i="5"/>
  <c r="E25" i="5"/>
  <c r="F25" i="5"/>
  <c r="G25" i="5"/>
  <c r="D26" i="5"/>
  <c r="E26" i="5"/>
  <c r="F26" i="5"/>
  <c r="G26" i="5"/>
  <c r="D27" i="5"/>
  <c r="E27" i="5"/>
  <c r="F27" i="5"/>
  <c r="G27" i="5"/>
  <c r="D28" i="5"/>
  <c r="E28" i="5"/>
  <c r="F28" i="5"/>
  <c r="G28" i="5"/>
  <c r="D29" i="5"/>
  <c r="E29" i="5"/>
  <c r="F29" i="5"/>
  <c r="G29" i="5"/>
  <c r="D30" i="5"/>
  <c r="E30" i="5"/>
  <c r="F30" i="5"/>
  <c r="G30" i="5"/>
  <c r="D31" i="5"/>
  <c r="E31" i="5"/>
  <c r="F31" i="5"/>
  <c r="G31" i="5"/>
  <c r="D32" i="5"/>
  <c r="E32" i="5"/>
  <c r="F32" i="5"/>
  <c r="G32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D37" i="5"/>
  <c r="E37" i="5"/>
  <c r="F37" i="5"/>
  <c r="G37" i="5"/>
  <c r="D38" i="5"/>
  <c r="E38" i="5"/>
  <c r="F38" i="5"/>
  <c r="G38" i="5"/>
  <c r="D39" i="5"/>
  <c r="E39" i="5"/>
  <c r="F39" i="5"/>
  <c r="G39" i="5"/>
  <c r="D40" i="5"/>
  <c r="E40" i="5"/>
  <c r="F40" i="5"/>
  <c r="G40" i="5"/>
  <c r="D41" i="5"/>
  <c r="E41" i="5"/>
  <c r="F41" i="5"/>
  <c r="G41" i="5"/>
  <c r="D42" i="5"/>
  <c r="E42" i="5"/>
  <c r="F42" i="5"/>
  <c r="G42" i="5"/>
  <c r="D43" i="5"/>
  <c r="E43" i="5"/>
  <c r="F43" i="5"/>
  <c r="G43" i="5"/>
  <c r="D44" i="5"/>
  <c r="E44" i="5"/>
  <c r="F44" i="5"/>
  <c r="G44" i="5"/>
  <c r="D45" i="5"/>
  <c r="E45" i="5"/>
  <c r="F45" i="5"/>
  <c r="G45" i="5"/>
  <c r="D46" i="5"/>
  <c r="E46" i="5"/>
  <c r="F46" i="5"/>
  <c r="G46" i="5"/>
  <c r="D47" i="5"/>
  <c r="E47" i="5"/>
  <c r="F47" i="5"/>
  <c r="G47" i="5"/>
  <c r="D48" i="5"/>
  <c r="E48" i="5"/>
  <c r="F48" i="5"/>
  <c r="G48" i="5"/>
  <c r="D49" i="5"/>
  <c r="E49" i="5"/>
  <c r="F49" i="5"/>
  <c r="G49" i="5"/>
  <c r="D50" i="5"/>
  <c r="E50" i="5"/>
  <c r="F50" i="5"/>
  <c r="G50" i="5"/>
  <c r="D51" i="5"/>
  <c r="E51" i="5"/>
  <c r="F51" i="5"/>
  <c r="G51" i="5"/>
  <c r="D52" i="5"/>
  <c r="E52" i="5"/>
  <c r="F52" i="5"/>
  <c r="G52" i="5"/>
  <c r="D53" i="5"/>
  <c r="E53" i="5"/>
  <c r="F53" i="5"/>
  <c r="G53" i="5"/>
  <c r="D54" i="5"/>
  <c r="E54" i="5"/>
  <c r="F54" i="5"/>
  <c r="G54" i="5"/>
  <c r="D55" i="5"/>
  <c r="E55" i="5"/>
  <c r="F55" i="5"/>
  <c r="G55" i="5"/>
  <c r="D56" i="5"/>
  <c r="E56" i="5"/>
  <c r="F56" i="5"/>
  <c r="G56" i="5"/>
  <c r="D57" i="5"/>
  <c r="E57" i="5"/>
  <c r="F57" i="5"/>
  <c r="G57" i="5"/>
  <c r="D58" i="5"/>
  <c r="E58" i="5"/>
  <c r="F58" i="5"/>
  <c r="G58" i="5"/>
  <c r="D59" i="5"/>
  <c r="E59" i="5"/>
  <c r="F59" i="5"/>
  <c r="G59" i="5"/>
  <c r="D60" i="5"/>
  <c r="E60" i="5"/>
  <c r="F60" i="5"/>
  <c r="G60" i="5"/>
  <c r="D61" i="5"/>
  <c r="E61" i="5"/>
  <c r="F61" i="5"/>
  <c r="G61" i="5"/>
  <c r="D62" i="5"/>
  <c r="E62" i="5"/>
  <c r="F62" i="5"/>
  <c r="G62" i="5"/>
  <c r="D63" i="5"/>
  <c r="E63" i="5"/>
  <c r="F63" i="5"/>
  <c r="G63" i="5"/>
  <c r="D64" i="5"/>
  <c r="E64" i="5"/>
  <c r="F64" i="5"/>
  <c r="G64" i="5"/>
  <c r="D65" i="5"/>
  <c r="E65" i="5"/>
  <c r="F65" i="5"/>
  <c r="G65" i="5"/>
  <c r="D66" i="5"/>
  <c r="E66" i="5"/>
  <c r="F66" i="5"/>
  <c r="G66" i="5"/>
  <c r="D67" i="5"/>
  <c r="E67" i="5"/>
  <c r="F67" i="5"/>
  <c r="G67" i="5"/>
  <c r="D68" i="5"/>
  <c r="E68" i="5"/>
  <c r="F68" i="5"/>
  <c r="G68" i="5"/>
  <c r="D69" i="5"/>
  <c r="E69" i="5"/>
  <c r="F69" i="5"/>
  <c r="G69" i="5"/>
  <c r="D70" i="5"/>
  <c r="E70" i="5"/>
  <c r="F70" i="5"/>
  <c r="G70" i="5"/>
  <c r="D71" i="5"/>
  <c r="E71" i="5"/>
  <c r="F71" i="5"/>
  <c r="G71" i="5"/>
  <c r="D72" i="5"/>
  <c r="E72" i="5"/>
  <c r="F72" i="5"/>
  <c r="G72" i="5"/>
  <c r="D73" i="5"/>
  <c r="E73" i="5"/>
  <c r="F73" i="5"/>
  <c r="G73" i="5"/>
  <c r="D74" i="5"/>
  <c r="E74" i="5"/>
  <c r="F74" i="5"/>
  <c r="G74" i="5"/>
  <c r="D75" i="5"/>
  <c r="E75" i="5"/>
  <c r="F75" i="5"/>
  <c r="G75" i="5"/>
  <c r="D76" i="5"/>
  <c r="E76" i="5"/>
  <c r="F76" i="5"/>
  <c r="G76" i="5"/>
  <c r="D77" i="5"/>
  <c r="E77" i="5"/>
  <c r="F77" i="5"/>
  <c r="G77" i="5"/>
  <c r="D78" i="5"/>
  <c r="E78" i="5"/>
  <c r="F78" i="5"/>
  <c r="G78" i="5"/>
  <c r="D79" i="5"/>
  <c r="E79" i="5"/>
  <c r="F79" i="5"/>
  <c r="G79" i="5"/>
  <c r="D80" i="5"/>
  <c r="E80" i="5"/>
  <c r="F80" i="5"/>
  <c r="G80" i="5"/>
  <c r="D81" i="5"/>
  <c r="E81" i="5"/>
  <c r="F81" i="5"/>
  <c r="G81" i="5"/>
  <c r="D82" i="5"/>
  <c r="E82" i="5"/>
  <c r="F82" i="5"/>
  <c r="G82" i="5"/>
  <c r="D83" i="5"/>
  <c r="E83" i="5"/>
  <c r="F83" i="5"/>
  <c r="G83" i="5"/>
  <c r="D84" i="5"/>
  <c r="E84" i="5"/>
  <c r="F84" i="5"/>
  <c r="G84" i="5"/>
  <c r="D85" i="5"/>
  <c r="E85" i="5"/>
  <c r="F85" i="5"/>
  <c r="G85" i="5"/>
  <c r="D86" i="5"/>
  <c r="E86" i="5"/>
  <c r="F86" i="5"/>
  <c r="G86" i="5"/>
  <c r="D87" i="5"/>
  <c r="E87" i="5"/>
  <c r="F87" i="5"/>
  <c r="G87" i="5"/>
  <c r="D88" i="5"/>
  <c r="E88" i="5"/>
  <c r="F88" i="5"/>
  <c r="G88" i="5"/>
  <c r="D89" i="5"/>
  <c r="E89" i="5"/>
  <c r="F89" i="5"/>
  <c r="G89" i="5"/>
  <c r="D90" i="5"/>
  <c r="E90" i="5"/>
  <c r="F90" i="5"/>
  <c r="G90" i="5"/>
  <c r="D91" i="5"/>
  <c r="E91" i="5"/>
  <c r="F91" i="5"/>
  <c r="G91" i="5"/>
  <c r="D92" i="5"/>
  <c r="E92" i="5"/>
  <c r="F92" i="5"/>
  <c r="G92" i="5"/>
  <c r="D93" i="5"/>
  <c r="E93" i="5"/>
  <c r="F93" i="5"/>
  <c r="G93" i="5"/>
  <c r="D94" i="5"/>
  <c r="E94" i="5"/>
  <c r="F94" i="5"/>
  <c r="G94" i="5"/>
  <c r="D95" i="5"/>
  <c r="E95" i="5"/>
  <c r="F95" i="5"/>
  <c r="G95" i="5"/>
  <c r="D96" i="5"/>
  <c r="E96" i="5"/>
  <c r="F96" i="5"/>
  <c r="G96" i="5"/>
  <c r="D97" i="5"/>
  <c r="E97" i="5"/>
  <c r="F97" i="5"/>
  <c r="G97" i="5"/>
  <c r="D98" i="5"/>
  <c r="E98" i="5"/>
  <c r="F98" i="5"/>
  <c r="G98" i="5"/>
  <c r="D99" i="5"/>
  <c r="E99" i="5"/>
  <c r="F99" i="5"/>
  <c r="G99" i="5"/>
  <c r="D100" i="5"/>
  <c r="E100" i="5"/>
  <c r="F100" i="5"/>
  <c r="G100" i="5"/>
  <c r="D101" i="5"/>
  <c r="E101" i="5"/>
  <c r="F101" i="5"/>
  <c r="G101" i="5"/>
  <c r="D102" i="5"/>
  <c r="E102" i="5"/>
  <c r="F102" i="5"/>
  <c r="G102" i="5"/>
  <c r="D103" i="5"/>
  <c r="E103" i="5"/>
  <c r="F103" i="5"/>
  <c r="G103" i="5"/>
  <c r="D104" i="5"/>
  <c r="E104" i="5"/>
  <c r="F104" i="5"/>
  <c r="G104" i="5"/>
  <c r="D105" i="5"/>
  <c r="H105" i="5"/>
  <c r="E105" i="5"/>
  <c r="F105" i="5"/>
  <c r="G105" i="5"/>
  <c r="Q104" i="5"/>
  <c r="H104" i="5"/>
  <c r="Q103" i="5"/>
  <c r="H103" i="5"/>
  <c r="Q102" i="5"/>
  <c r="H102" i="5"/>
  <c r="Q101" i="5"/>
  <c r="H101" i="5"/>
  <c r="Q100" i="5"/>
  <c r="H100" i="5"/>
  <c r="Q99" i="5"/>
  <c r="H99" i="5"/>
  <c r="Q98" i="5"/>
  <c r="H98" i="5"/>
  <c r="Q97" i="5"/>
  <c r="H97" i="5"/>
  <c r="Q96" i="5"/>
  <c r="H96" i="5"/>
  <c r="Q95" i="5"/>
  <c r="H95" i="5"/>
  <c r="Q94" i="5"/>
  <c r="H94" i="5"/>
  <c r="Q93" i="5"/>
  <c r="H93" i="5"/>
  <c r="Q92" i="5"/>
  <c r="H92" i="5"/>
  <c r="Q91" i="5"/>
  <c r="H91" i="5"/>
  <c r="Q90" i="5"/>
  <c r="H90" i="5"/>
  <c r="Q89" i="5"/>
  <c r="H89" i="5"/>
  <c r="Q88" i="5"/>
  <c r="H88" i="5"/>
  <c r="Q87" i="5"/>
  <c r="H87" i="5"/>
  <c r="Q86" i="5"/>
  <c r="H86" i="5"/>
  <c r="Q85" i="5"/>
  <c r="H85" i="5"/>
  <c r="Q84" i="5"/>
  <c r="H84" i="5"/>
  <c r="Q83" i="5"/>
  <c r="H83" i="5"/>
  <c r="Q82" i="5"/>
  <c r="H82" i="5"/>
  <c r="Q81" i="5"/>
  <c r="H81" i="5"/>
  <c r="Q80" i="5"/>
  <c r="H80" i="5"/>
  <c r="Q79" i="5"/>
  <c r="H79" i="5"/>
  <c r="Q78" i="5"/>
  <c r="H78" i="5"/>
  <c r="Q77" i="5"/>
  <c r="H77" i="5"/>
  <c r="Q76" i="5"/>
  <c r="H76" i="5"/>
  <c r="Q75" i="5"/>
  <c r="H75" i="5"/>
  <c r="Q74" i="5"/>
  <c r="H74" i="5"/>
  <c r="Q73" i="5"/>
  <c r="H73" i="5"/>
  <c r="Q72" i="5"/>
  <c r="H72" i="5"/>
  <c r="Q71" i="5"/>
  <c r="H71" i="5"/>
  <c r="Q70" i="5"/>
  <c r="H70" i="5"/>
  <c r="Q69" i="5"/>
  <c r="H69" i="5"/>
  <c r="Q68" i="5"/>
  <c r="H68" i="5"/>
  <c r="Q67" i="5"/>
  <c r="H67" i="5"/>
  <c r="Q66" i="5"/>
  <c r="H66" i="5"/>
  <c r="Q65" i="5"/>
  <c r="H65" i="5"/>
  <c r="Q64" i="5"/>
  <c r="H64" i="5"/>
  <c r="Q63" i="5"/>
  <c r="H63" i="5"/>
  <c r="Q62" i="5"/>
  <c r="H62" i="5"/>
  <c r="Q61" i="5"/>
  <c r="H61" i="5"/>
  <c r="Q60" i="5"/>
  <c r="H60" i="5"/>
  <c r="Q59" i="5"/>
  <c r="H59" i="5"/>
  <c r="Q58" i="5"/>
  <c r="H58" i="5"/>
  <c r="Q57" i="5"/>
  <c r="H57" i="5"/>
  <c r="Q56" i="5"/>
  <c r="H56" i="5"/>
  <c r="Q55" i="5"/>
  <c r="H55" i="5"/>
  <c r="Q54" i="5"/>
  <c r="H54" i="5"/>
  <c r="Q53" i="5"/>
  <c r="H53" i="5"/>
  <c r="Q52" i="5"/>
  <c r="H52" i="5"/>
  <c r="Q51" i="5"/>
  <c r="H51" i="5"/>
  <c r="Q50" i="5"/>
  <c r="H50" i="5"/>
  <c r="Q49" i="5"/>
  <c r="H49" i="5"/>
  <c r="Q48" i="5"/>
  <c r="H48" i="5"/>
  <c r="Q47" i="5"/>
  <c r="H47" i="5"/>
  <c r="Q46" i="5"/>
  <c r="H46" i="5"/>
  <c r="Q45" i="5"/>
  <c r="H45" i="5"/>
  <c r="Q44" i="5"/>
  <c r="H44" i="5"/>
  <c r="Q43" i="5"/>
  <c r="H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Q32" i="5"/>
  <c r="H32" i="5"/>
  <c r="Q31" i="5"/>
  <c r="H31" i="5"/>
  <c r="Q30" i="5"/>
  <c r="H30" i="5"/>
  <c r="Q29" i="5"/>
  <c r="H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Q19" i="5"/>
  <c r="H19" i="5"/>
  <c r="Q18" i="5"/>
  <c r="H18" i="5"/>
  <c r="Q17" i="5"/>
  <c r="H17" i="5"/>
  <c r="Q16" i="5"/>
  <c r="H16" i="5"/>
  <c r="Q15" i="5"/>
  <c r="H15" i="5"/>
  <c r="Q14" i="5"/>
  <c r="H14" i="5"/>
  <c r="Q13" i="5"/>
  <c r="H13" i="5"/>
  <c r="Q12" i="5"/>
  <c r="H12" i="5"/>
  <c r="Q11" i="5"/>
  <c r="H11" i="5"/>
  <c r="Q10" i="5"/>
  <c r="H10" i="5"/>
  <c r="Q9" i="5"/>
  <c r="H9" i="5"/>
  <c r="Q8" i="5"/>
  <c r="H8" i="5"/>
  <c r="Q7" i="5"/>
  <c r="H7" i="5"/>
  <c r="Q6" i="5"/>
  <c r="H6" i="5"/>
  <c r="D2" i="5"/>
  <c r="D1" i="5"/>
  <c r="B26" i="4"/>
  <c r="B25" i="4"/>
  <c r="B24" i="4"/>
  <c r="B23" i="4"/>
  <c r="B22" i="4"/>
  <c r="B21" i="4"/>
  <c r="B20" i="4"/>
  <c r="B19" i="4"/>
  <c r="B18" i="4"/>
  <c r="L35" i="1"/>
  <c r="J36" i="1"/>
  <c r="L30" i="1"/>
  <c r="J31" i="1"/>
  <c r="L25" i="1"/>
  <c r="J26" i="1"/>
  <c r="L20" i="1"/>
  <c r="J21" i="1"/>
  <c r="L15" i="1"/>
  <c r="J16" i="1"/>
  <c r="L10" i="1"/>
  <c r="J11" i="1"/>
  <c r="F33" i="1"/>
  <c r="F23" i="1"/>
  <c r="F13" i="1"/>
  <c r="B23" i="1"/>
  <c r="C22" i="1"/>
</calcChain>
</file>

<file path=xl/sharedStrings.xml><?xml version="1.0" encoding="utf-8"?>
<sst xmlns="http://schemas.openxmlformats.org/spreadsheetml/2006/main" count="153" uniqueCount="129">
  <si>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</si>
  <si>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</si>
  <si>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</si>
  <si>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</si>
  <si>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</si>
  <si>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</si>
  <si>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</si>
  <si>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</si>
  <si>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</si>
  <si>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</si>
  <si>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</si>
  <si>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</si>
  <si>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</si>
  <si>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</si>
  <si>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</si>
  <si>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</si>
  <si>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</si>
  <si>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T</t>
  </si>
  <si>
    <t>TreePlan Student License</t>
  </si>
  <si>
    <t>For Education Only</t>
  </si>
  <si>
    <t>Mejora 1</t>
  </si>
  <si>
    <t>Mejora 2</t>
  </si>
  <si>
    <t>Mejora 3</t>
  </si>
  <si>
    <t>E</t>
  </si>
  <si>
    <t>Demanda alta</t>
  </si>
  <si>
    <t>Demanda baja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</si>
  <si>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</si>
  <si>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</si>
  <si>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</si>
  <si>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</si>
  <si>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</si>
  <si>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</si>
  <si>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</si>
  <si>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</si>
  <si>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</si>
  <si>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</si>
  <si>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</si>
  <si>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</si>
  <si>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</si>
  <si>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Demanda anuales</t>
  </si>
  <si>
    <t>Ventas c</t>
  </si>
  <si>
    <t xml:space="preserve">Método de Winters para Ventas c </t>
  </si>
  <si>
    <t>Método aditivo</t>
  </si>
  <si>
    <t>Datos     Ventas c</t>
  </si>
  <si>
    <t>Longitud  9</t>
  </si>
  <si>
    <t>Constantes de suavización</t>
  </si>
  <si>
    <t>α (nivel)       0.3</t>
  </si>
  <si>
    <t>γ (tendencia)   0.5</t>
  </si>
  <si>
    <t>δ (estacional)  0.6</t>
  </si>
  <si>
    <t>Medidas de exactitud</t>
  </si>
  <si>
    <t>MAPE    3.329</t>
  </si>
  <si>
    <t>MAD    11.877</t>
  </si>
  <si>
    <t>MSD   227.583</t>
  </si>
  <si>
    <t>Pronósticos</t>
  </si>
  <si>
    <t>Período  Pronóstico  Inferior  Superior</t>
  </si>
  <si>
    <t>10          386.243   357.145   415.341</t>
  </si>
  <si>
    <t>11          506.601   473.200   540.002</t>
  </si>
  <si>
    <t>12          363.440   324.811   402.068</t>
  </si>
  <si>
    <t>13          404.006   359.551   448.461</t>
  </si>
  <si>
    <t xml:space="preserve">Descomposición de series de tiempo para Ventas c </t>
  </si>
  <si>
    <t>Modelo aditivo</t>
  </si>
  <si>
    <t>Datos                        Ventas c</t>
  </si>
  <si>
    <t>Longitud                     9</t>
  </si>
  <si>
    <t>Número de valores faltantes  0</t>
  </si>
  <si>
    <t>Ecuación de tendencia ajustada</t>
  </si>
  <si>
    <t>Yt = 348.57 + 6.708×t</t>
  </si>
  <si>
    <t>Índices estacionales</t>
  </si>
  <si>
    <t>Período    Índice</t>
  </si>
  <si>
    <t xml:space="preserve">      1  -26.1667</t>
  </si>
  <si>
    <t xml:space="preserve">      2   82.8333</t>
  </si>
  <si>
    <t xml:space="preserve">      3  -56.6667</t>
  </si>
  <si>
    <t>MAPE   1.6393</t>
  </si>
  <si>
    <t>MAD    5.9383</t>
  </si>
  <si>
    <t>MSD   44.9576</t>
  </si>
  <si>
    <t>Período  Pronóstico</t>
  </si>
  <si>
    <t>10          389.486</t>
  </si>
  <si>
    <t>11          505.194</t>
  </si>
  <si>
    <t>12          372.403</t>
  </si>
  <si>
    <t>13          409.611</t>
  </si>
  <si>
    <t xml:space="preserve">Promedio móvil de Ventas c </t>
  </si>
  <si>
    <t>Promedio móvil</t>
  </si>
  <si>
    <t>Longitud  3</t>
  </si>
  <si>
    <t>MAPE    13.60</t>
  </si>
  <si>
    <t>MAD     53.62</t>
  </si>
  <si>
    <t>MSD   3691.21</t>
  </si>
  <si>
    <t>10          401.333   282.255   520.412</t>
  </si>
  <si>
    <t>11          401.333   282.255   520.412</t>
  </si>
  <si>
    <t>12          401.333   282.255   520.412</t>
  </si>
  <si>
    <t>13          401.333   282.255   520.412</t>
  </si>
  <si>
    <t>TIEMPO ENTRE LLEGADAS MONITORES</t>
  </si>
  <si>
    <t>TIEMPO DE ESPERA PROMEDIO DE MONITORES</t>
  </si>
  <si>
    <t>MINUTOS</t>
  </si>
  <si>
    <t>ENTRE 10 Y 20 MIN</t>
  </si>
  <si>
    <t>TIEMPO DE ESPERA PROMEDIO DE IMPRESORAS</t>
  </si>
  <si>
    <t>SIMULACION DE MONITORES</t>
  </si>
  <si>
    <t>SIMUALCION DE IMPRESORAS</t>
  </si>
  <si>
    <t>LLEGADAS</t>
  </si>
  <si>
    <t xml:space="preserve">TIEMPO ENTRE LLEGADAS  MONITORES </t>
  </si>
  <si>
    <t>HORA DE LLEGADA</t>
  </si>
  <si>
    <t xml:space="preserve">INICIO DE INSPECCION </t>
  </si>
  <si>
    <t>NUMERO ALEATORIO</t>
  </si>
  <si>
    <t xml:space="preserve">DURACION DE INSPECCION </t>
  </si>
  <si>
    <t>FINALIZACION DE INSPECCION</t>
  </si>
  <si>
    <t>TIEMPO ESPERA</t>
  </si>
  <si>
    <t>TIEMPO ENTRE LLEGADAS</t>
  </si>
  <si>
    <t>INICIO DE INSPECCION</t>
  </si>
  <si>
    <t>DURACION DE INSPECCION</t>
  </si>
  <si>
    <t>TIEMPO DE ESPERA</t>
  </si>
  <si>
    <t>Demanda</t>
  </si>
  <si>
    <t>Desviación</t>
  </si>
  <si>
    <t>México L</t>
  </si>
  <si>
    <t>México Cu</t>
  </si>
  <si>
    <t>México Ctrs</t>
  </si>
  <si>
    <t>Local L</t>
  </si>
  <si>
    <t>Local Cu</t>
  </si>
  <si>
    <t>Local Ctrs</t>
  </si>
  <si>
    <t>Ia</t>
  </si>
  <si>
    <t>Co</t>
  </si>
  <si>
    <t>Nivel de servicio</t>
  </si>
  <si>
    <t>México</t>
  </si>
  <si>
    <t>Local</t>
  </si>
  <si>
    <t>Q</t>
  </si>
  <si>
    <t>Co anual</t>
  </si>
  <si>
    <t>Ch anual</t>
  </si>
  <si>
    <t>C compra anual</t>
  </si>
  <si>
    <t>Ct</t>
  </si>
  <si>
    <t>B</t>
  </si>
  <si>
    <t>Desviación L</t>
  </si>
  <si>
    <t>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</si>
</sst>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Helv"/>
    </font>
    <font>
      <sz val="12"/>
      <color theme="1"/>
      <name val="Times New 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1" fillId="0" borderId="2" xfId="0" applyFont="1" applyBorder="1"/>
    <xf numFmtId="0" fontId="1" fillId="0" borderId="3" xfId="0" applyFont="1" applyBorder="1"/>
    <xf numFmtId="0" fontId="7" fillId="0" borderId="0" xfId="114"/>
    <xf numFmtId="0" fontId="8" fillId="2" borderId="0" xfId="114" applyFont="1" applyFill="1"/>
    <xf numFmtId="0" fontId="7" fillId="0" borderId="0" xfId="114" applyFont="1"/>
    <xf numFmtId="0" fontId="8" fillId="0" borderId="0" xfId="114" applyFont="1"/>
    <xf numFmtId="0" fontId="8" fillId="0" borderId="0" xfId="114" applyFont="1" applyAlignment="1">
      <alignment horizontal="center"/>
    </xf>
    <xf numFmtId="0" fontId="7" fillId="0" borderId="0" xfId="114" applyAlignment="1">
      <alignment horizont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3" borderId="0" xfId="114" applyFont="1" applyFill="1" applyAlignment="1">
      <alignment horizontal="center"/>
    </xf>
    <xf numFmtId="0" fontId="1" fillId="4" borderId="0" xfId="114" applyFont="1" applyFill="1" applyAlignment="1">
      <alignment horizontal="center"/>
    </xf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Normal" xfId="0" builtinId="0"/>
    <cellStyle name="Normal 2" xfId="81"/>
    <cellStyle name="Normal 3" xfId="114"/>
    <cellStyle name="Percent 2" xfId="11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7</xdr:col>
      <xdr:colOff>12700</xdr:colOff>
      <xdr:row>11</xdr:row>
      <xdr:rowOff>152400</xdr:rowOff>
    </xdr:to>
    <xdr:sp macro="" textlink="">
      <xdr:nvSpPr>
        <xdr:cNvPr id="23" name="Circle 22"/>
        <xdr:cNvSpPr/>
      </xdr:nvSpPr>
      <xdr:spPr>
        <a:xfrm>
          <a:off x="3657600" y="20955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11</xdr:row>
      <xdr:rowOff>76200</xdr:rowOff>
    </xdr:from>
    <xdr:to>
      <xdr:col>6</xdr:col>
      <xdr:colOff>0</xdr:colOff>
      <xdr:row>11</xdr:row>
      <xdr:rowOff>76200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2006600" y="2171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11</xdr:row>
      <xdr:rowOff>76200</xdr:rowOff>
    </xdr:from>
    <xdr:to>
      <xdr:col>4</xdr:col>
      <xdr:colOff>0</xdr:colOff>
      <xdr:row>21</xdr:row>
      <xdr:rowOff>76200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 flipV="1">
          <a:off x="1803400" y="2171700"/>
          <a:ext cx="203200" cy="1905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12700</xdr:colOff>
      <xdr:row>21</xdr:row>
      <xdr:rowOff>152400</xdr:rowOff>
    </xdr:to>
    <xdr:sp macro="" textlink="">
      <xdr:nvSpPr>
        <xdr:cNvPr id="24" name="Circle 23"/>
        <xdr:cNvSpPr/>
      </xdr:nvSpPr>
      <xdr:spPr>
        <a:xfrm>
          <a:off x="3657600" y="40005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21</xdr:row>
      <xdr:rowOff>76200</xdr:rowOff>
    </xdr:from>
    <xdr:to>
      <xdr:col>6</xdr:col>
      <xdr:colOff>0</xdr:colOff>
      <xdr:row>21</xdr:row>
      <xdr:rowOff>76200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2006600" y="4076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21</xdr:row>
      <xdr:rowOff>76200</xdr:rowOff>
    </xdr:from>
    <xdr:to>
      <xdr:col>4</xdr:col>
      <xdr:colOff>0</xdr:colOff>
      <xdr:row>21</xdr:row>
      <xdr:rowOff>76200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1803400" y="4076700"/>
          <a:ext cx="203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7</xdr:col>
      <xdr:colOff>12700</xdr:colOff>
      <xdr:row>31</xdr:row>
      <xdr:rowOff>152400</xdr:rowOff>
    </xdr:to>
    <xdr:sp macro="" textlink="">
      <xdr:nvSpPr>
        <xdr:cNvPr id="25" name="Circle 24"/>
        <xdr:cNvSpPr/>
      </xdr:nvSpPr>
      <xdr:spPr>
        <a:xfrm>
          <a:off x="3657600" y="59055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31</xdr:row>
      <xdr:rowOff>76200</xdr:rowOff>
    </xdr:from>
    <xdr:to>
      <xdr:col>6</xdr:col>
      <xdr:colOff>0</xdr:colOff>
      <xdr:row>31</xdr:row>
      <xdr:rowOff>76200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2006600" y="5981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21</xdr:row>
      <xdr:rowOff>76200</xdr:rowOff>
    </xdr:from>
    <xdr:to>
      <xdr:col>4</xdr:col>
      <xdr:colOff>0</xdr:colOff>
      <xdr:row>31</xdr:row>
      <xdr:rowOff>76200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1803400" y="4076700"/>
          <a:ext cx="203200" cy="1905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12700</xdr:colOff>
      <xdr:row>9</xdr:row>
      <xdr:rowOff>152400</xdr:rowOff>
    </xdr:to>
    <xdr:sp macro="" textlink="">
      <xdr:nvSpPr>
        <xdr:cNvPr id="26" name="Triangle 25"/>
        <xdr:cNvSpPr/>
      </xdr:nvSpPr>
      <xdr:spPr>
        <a:xfrm rot="16200000">
          <a:off x="5664200" y="1714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9</xdr:row>
      <xdr:rowOff>76200</xdr:rowOff>
    </xdr:from>
    <xdr:to>
      <xdr:col>10</xdr:col>
      <xdr:colOff>0</xdr:colOff>
      <xdr:row>9</xdr:row>
      <xdr:rowOff>76200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4013200" y="1790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9</xdr:row>
      <xdr:rowOff>76200</xdr:rowOff>
    </xdr:from>
    <xdr:to>
      <xdr:col>8</xdr:col>
      <xdr:colOff>0</xdr:colOff>
      <xdr:row>11</xdr:row>
      <xdr:rowOff>76200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 flipV="1">
          <a:off x="3810000" y="17907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12700</xdr:colOff>
      <xdr:row>14</xdr:row>
      <xdr:rowOff>152400</xdr:rowOff>
    </xdr:to>
    <xdr:sp macro="" textlink="">
      <xdr:nvSpPr>
        <xdr:cNvPr id="27" name="Triangle 26"/>
        <xdr:cNvSpPr/>
      </xdr:nvSpPr>
      <xdr:spPr>
        <a:xfrm rot="16200000">
          <a:off x="5664200" y="2667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10</xdr:col>
      <xdr:colOff>0</xdr:colOff>
      <xdr:row>14</xdr:row>
      <xdr:rowOff>76200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4013200" y="2743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11</xdr:row>
      <xdr:rowOff>76200</xdr:rowOff>
    </xdr:from>
    <xdr:to>
      <xdr:col>8</xdr:col>
      <xdr:colOff>0</xdr:colOff>
      <xdr:row>14</xdr:row>
      <xdr:rowOff>76200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3810000" y="21717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11</xdr:col>
      <xdr:colOff>12700</xdr:colOff>
      <xdr:row>19</xdr:row>
      <xdr:rowOff>152400</xdr:rowOff>
    </xdr:to>
    <xdr:sp macro="" textlink="">
      <xdr:nvSpPr>
        <xdr:cNvPr id="28" name="Triangle 27"/>
        <xdr:cNvSpPr/>
      </xdr:nvSpPr>
      <xdr:spPr>
        <a:xfrm rot="16200000">
          <a:off x="5664200" y="3619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19</xdr:row>
      <xdr:rowOff>76200</xdr:rowOff>
    </xdr:from>
    <xdr:to>
      <xdr:col>10</xdr:col>
      <xdr:colOff>0</xdr:colOff>
      <xdr:row>19</xdr:row>
      <xdr:rowOff>76200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>
          <a:off x="4013200" y="3695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19</xdr:row>
      <xdr:rowOff>76200</xdr:rowOff>
    </xdr:from>
    <xdr:to>
      <xdr:col>8</xdr:col>
      <xdr:colOff>0</xdr:colOff>
      <xdr:row>21</xdr:row>
      <xdr:rowOff>76200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 flipV="1">
          <a:off x="3810000" y="36957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12700</xdr:colOff>
      <xdr:row>24</xdr:row>
      <xdr:rowOff>152400</xdr:rowOff>
    </xdr:to>
    <xdr:sp macro="" textlink="">
      <xdr:nvSpPr>
        <xdr:cNvPr id="29" name="Triangle 28"/>
        <xdr:cNvSpPr/>
      </xdr:nvSpPr>
      <xdr:spPr>
        <a:xfrm rot="16200000">
          <a:off x="5664200" y="4572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24</xdr:row>
      <xdr:rowOff>76200</xdr:rowOff>
    </xdr:from>
    <xdr:to>
      <xdr:col>10</xdr:col>
      <xdr:colOff>0</xdr:colOff>
      <xdr:row>24</xdr:row>
      <xdr:rowOff>76200</xdr:rowOff>
    </xdr:to>
    <xdr:sp macro="" textlink="">
      <xdr:nvSpPr>
        <xdr:cNvPr id="1078" name="Line 54"/>
        <xdr:cNvSpPr>
          <a:spLocks noChangeShapeType="1"/>
        </xdr:cNvSpPr>
      </xdr:nvSpPr>
      <xdr:spPr bwMode="auto">
        <a:xfrm>
          <a:off x="4013200" y="4648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21</xdr:row>
      <xdr:rowOff>76200</xdr:rowOff>
    </xdr:from>
    <xdr:to>
      <xdr:col>8</xdr:col>
      <xdr:colOff>0</xdr:colOff>
      <xdr:row>24</xdr:row>
      <xdr:rowOff>76200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>
          <a:off x="3810000" y="40767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12700</xdr:colOff>
      <xdr:row>29</xdr:row>
      <xdr:rowOff>152400</xdr:rowOff>
    </xdr:to>
    <xdr:sp macro="" textlink="">
      <xdr:nvSpPr>
        <xdr:cNvPr id="30" name="Triangle 29"/>
        <xdr:cNvSpPr/>
      </xdr:nvSpPr>
      <xdr:spPr>
        <a:xfrm rot="16200000">
          <a:off x="5664200" y="5524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29</xdr:row>
      <xdr:rowOff>76200</xdr:rowOff>
    </xdr:from>
    <xdr:to>
      <xdr:col>10</xdr:col>
      <xdr:colOff>0</xdr:colOff>
      <xdr:row>29</xdr:row>
      <xdr:rowOff>76200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>
          <a:off x="4013200" y="5600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29</xdr:row>
      <xdr:rowOff>76200</xdr:rowOff>
    </xdr:from>
    <xdr:to>
      <xdr:col>8</xdr:col>
      <xdr:colOff>0</xdr:colOff>
      <xdr:row>31</xdr:row>
      <xdr:rowOff>76200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 flipV="1">
          <a:off x="3810000" y="56007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34</xdr:row>
      <xdr:rowOff>0</xdr:rowOff>
    </xdr:from>
    <xdr:to>
      <xdr:col>11</xdr:col>
      <xdr:colOff>12700</xdr:colOff>
      <xdr:row>34</xdr:row>
      <xdr:rowOff>152400</xdr:rowOff>
    </xdr:to>
    <xdr:sp macro="" textlink="">
      <xdr:nvSpPr>
        <xdr:cNvPr id="31" name="Triangle 30"/>
        <xdr:cNvSpPr/>
      </xdr:nvSpPr>
      <xdr:spPr>
        <a:xfrm rot="16200000">
          <a:off x="5664200" y="6477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34</xdr:row>
      <xdr:rowOff>76200</xdr:rowOff>
    </xdr:from>
    <xdr:to>
      <xdr:col>10</xdr:col>
      <xdr:colOff>0</xdr:colOff>
      <xdr:row>34</xdr:row>
      <xdr:rowOff>76200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4013200" y="6553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31</xdr:row>
      <xdr:rowOff>76200</xdr:rowOff>
    </xdr:from>
    <xdr:to>
      <xdr:col>8</xdr:col>
      <xdr:colOff>0</xdr:colOff>
      <xdr:row>34</xdr:row>
      <xdr:rowOff>76200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>
          <a:off x="3810000" y="59817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12700</xdr:colOff>
      <xdr:row>21</xdr:row>
      <xdr:rowOff>152400</xdr:rowOff>
    </xdr:to>
    <xdr:sp macro="" textlink="">
      <xdr:nvSpPr>
        <xdr:cNvPr id="1024" name="Square 1023"/>
        <xdr:cNvSpPr/>
      </xdr:nvSpPr>
      <xdr:spPr>
        <a:xfrm>
          <a:off x="1651000" y="40005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21</xdr:row>
      <xdr:rowOff>76200</xdr:rowOff>
    </xdr:from>
    <xdr:to>
      <xdr:col>2</xdr:col>
      <xdr:colOff>0</xdr:colOff>
      <xdr:row>21</xdr:row>
      <xdr:rowOff>76200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>
          <a:off x="825500" y="4076700"/>
          <a:ext cx="825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</xdr:row>
      <xdr:rowOff>0</xdr:rowOff>
    </xdr:from>
    <xdr:to>
      <xdr:col>19</xdr:col>
      <xdr:colOff>711200</xdr:colOff>
      <xdr:row>25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7000" y="1714500"/>
          <a:ext cx="4838700" cy="3225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19</xdr:col>
      <xdr:colOff>711200</xdr:colOff>
      <xdr:row>43</xdr:row>
      <xdr:rowOff>177800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7000" y="5156200"/>
          <a:ext cx="4838700" cy="3225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19</xdr:col>
      <xdr:colOff>787400</xdr:colOff>
      <xdr:row>62</xdr:row>
      <xdr:rowOff>25400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57000" y="8585200"/>
          <a:ext cx="4914900" cy="3276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Examen%20de%20los%20Alumnos/M&#233;todos/ARIANA%20GONZALEZ%20GOM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GUNTA 1"/>
      <sheetName val="PREGUNTA 2"/>
      <sheetName val="PREGUNTA 3"/>
      <sheetName val="PREGUNTA 4"/>
      <sheetName val="PREGUNTA 5"/>
    </sheetNames>
    <sheetDataSet>
      <sheetData sheetId="0" refreshError="1"/>
      <sheetData sheetId="1">
        <row r="5">
          <cell r="E5" t="str">
            <v>hour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topLeftCell="E1" workbookViewId="0">
      <selection activeCell="E21" sqref="E21"/>
    </sheetView>
  </sheetViews>
  <sheetFormatPr baseColWidth="10" defaultRowHeight="15" x14ac:dyDescent="0"/>
  <cols>
    <col min="5" max="5" width="15" customWidth="1"/>
  </cols>
  <sheetData>
    <row r="2" spans="2:7">
      <c r="B2" t="s">
        <v>108</v>
      </c>
      <c r="C2">
        <v>50000</v>
      </c>
      <c r="F2" s="36" t="s">
        <v>119</v>
      </c>
      <c r="G2" s="35" t="s">
        <v>120</v>
      </c>
    </row>
    <row r="3" spans="2:7">
      <c r="B3" t="s">
        <v>109</v>
      </c>
      <c r="C3">
        <v>500</v>
      </c>
      <c r="E3" t="s">
        <v>121</v>
      </c>
      <c r="F3" s="33">
        <f>SQRT((2*$C$2*($C$11+$C$6))/($C$5*$C$10))</f>
        <v>4472.1359549995796</v>
      </c>
      <c r="G3" s="33">
        <f>SQRT((2*$C$2*$C$11)/(($C$8+C9)*$C$10))</f>
        <v>1540.8338784034142</v>
      </c>
    </row>
    <row r="4" spans="2:7">
      <c r="B4" t="s">
        <v>110</v>
      </c>
      <c r="C4">
        <v>10</v>
      </c>
      <c r="E4" t="s">
        <v>122</v>
      </c>
      <c r="F4" s="32">
        <f>($C$2/$F$3)*($C$11+$C$6)</f>
        <v>6708.2039324993684</v>
      </c>
      <c r="G4" s="32">
        <f>($C$2/$G$3)*C11</f>
        <v>3244.9961479175904</v>
      </c>
    </row>
    <row r="5" spans="2:7">
      <c r="B5" t="s">
        <v>111</v>
      </c>
      <c r="C5">
        <v>5</v>
      </c>
      <c r="E5" t="s">
        <v>123</v>
      </c>
      <c r="F5" s="32">
        <f>(($F$3/2)+F11)*$C$5*$C$10</f>
        <v>6936.5290458428226</v>
      </c>
      <c r="G5" s="32">
        <f>(($G$3/2)+G11)*(($C$8+C9)*$C$10)</f>
        <v>3485.2595169869296</v>
      </c>
    </row>
    <row r="6" spans="2:7">
      <c r="B6" t="s">
        <v>112</v>
      </c>
      <c r="C6">
        <v>500</v>
      </c>
      <c r="E6" t="s">
        <v>124</v>
      </c>
      <c r="F6">
        <f>$C$2*$C$5</f>
        <v>250000</v>
      </c>
      <c r="G6">
        <f>$C$2*($C$8+C9)</f>
        <v>351000</v>
      </c>
    </row>
    <row r="7" spans="2:7">
      <c r="B7" t="s">
        <v>113</v>
      </c>
      <c r="C7">
        <v>2</v>
      </c>
      <c r="E7" t="s">
        <v>125</v>
      </c>
      <c r="F7" s="34">
        <f>F4+F5+F6</f>
        <v>263644.73297834222</v>
      </c>
      <c r="G7" s="34">
        <f>G4+G5+G6</f>
        <v>357730.25566490454</v>
      </c>
    </row>
    <row r="8" spans="2:7">
      <c r="B8" t="s">
        <v>114</v>
      </c>
      <c r="C8">
        <v>7</v>
      </c>
      <c r="E8" s="37" t="s">
        <v>118</v>
      </c>
      <c r="F8" s="31">
        <f>((C2/F3)-2)/(C2/F3)</f>
        <v>0.82111456180001685</v>
      </c>
      <c r="G8" s="31">
        <f>((C2/G3)-2)/(C2/G3)</f>
        <v>0.93836664486386345</v>
      </c>
    </row>
    <row r="9" spans="2:7">
      <c r="B9" t="s">
        <v>115</v>
      </c>
      <c r="C9">
        <v>0.02</v>
      </c>
      <c r="E9" s="37"/>
      <c r="F9" s="31">
        <f>_xlfn.NORM.S.INV(F8)</f>
        <v>0.91962094715171872</v>
      </c>
      <c r="G9" s="31">
        <f>_xlfn.NORM.S.INV(G8)</f>
        <v>1.5412057838881175</v>
      </c>
    </row>
    <row r="10" spans="2:7">
      <c r="B10" t="s">
        <v>116</v>
      </c>
      <c r="C10">
        <v>0.6</v>
      </c>
      <c r="E10" t="s">
        <v>127</v>
      </c>
      <c r="F10" s="32">
        <f>SQRT(((C3^2)/365)*C4)</f>
        <v>82.760588860236794</v>
      </c>
      <c r="G10" s="32">
        <f>SQRT(((C3^2)/365)*C7)</f>
        <v>37.011660509880265</v>
      </c>
    </row>
    <row r="11" spans="2:7">
      <c r="B11" t="s">
        <v>117</v>
      </c>
      <c r="C11">
        <v>100</v>
      </c>
      <c r="E11" t="s">
        <v>126</v>
      </c>
      <c r="F11" s="33">
        <f>F10*F9</f>
        <v>76.108371114484939</v>
      </c>
      <c r="G11" s="33">
        <f>G10*G9</f>
        <v>57.042585249130894</v>
      </c>
    </row>
    <row r="12" spans="2:7">
      <c r="E12" t="s">
        <v>128</v>
      </c>
      <c r="F12" s="33">
        <f>((C2/365)*C4)+F11</f>
        <v>1445.971384813115</v>
      </c>
      <c r="G12" s="33">
        <f>((C2/365)*C7)+G11</f>
        <v>331.01518798885695</v>
      </c>
    </row>
  </sheetData>
  <mergeCells count="1">
    <mergeCell ref="E8:E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V1010"/>
  <sheetViews>
    <sheetView workbookViewId="0">
      <selection activeCell="N41" sqref="N41"/>
    </sheetView>
  </sheetViews>
  <sheetFormatPr baseColWidth="10" defaultRowHeight="15" x14ac:dyDescent="0"/>
  <cols>
    <col min="3" max="3" width="1.83203125" customWidth="1"/>
    <col min="4" max="4" width="2.83203125" customWidth="1"/>
    <col min="7" max="7" width="1.83203125" customWidth="1"/>
    <col min="8" max="8" width="2.83203125" customWidth="1"/>
    <col min="11" max="11" width="1.83203125" customWidth="1"/>
  </cols>
  <sheetData>
    <row r="8" spans="2:12">
      <c r="B8" s="2" t="s">
        <v>18</v>
      </c>
      <c r="I8" s="1">
        <v>0.6</v>
      </c>
      <c r="L8" s="3" t="s">
        <v>19</v>
      </c>
    </row>
    <row r="9" spans="2:12">
      <c r="I9" t="s">
        <v>24</v>
      </c>
    </row>
    <row r="10" spans="2:12">
      <c r="L10">
        <f>SUM(E13,I11)</f>
        <v>200000</v>
      </c>
    </row>
    <row r="11" spans="2:12">
      <c r="E11" t="s">
        <v>20</v>
      </c>
      <c r="I11" s="1">
        <v>200000</v>
      </c>
      <c r="J11">
        <f>L10</f>
        <v>200000</v>
      </c>
    </row>
    <row r="13" spans="2:12">
      <c r="E13" s="1">
        <v>0</v>
      </c>
      <c r="F13">
        <f>IF(ABS(1-(I8+I13))&lt;=0.00001,I8*J11+I13*J16,NA())</f>
        <v>148000</v>
      </c>
      <c r="I13" s="1">
        <v>0.4</v>
      </c>
    </row>
    <row r="14" spans="2:12">
      <c r="I14" t="s">
        <v>25</v>
      </c>
    </row>
    <row r="15" spans="2:12">
      <c r="L15">
        <f>SUM(E13,I16)</f>
        <v>70000</v>
      </c>
    </row>
    <row r="16" spans="2:12">
      <c r="I16" s="1">
        <v>70000</v>
      </c>
      <c r="J16">
        <f>L15</f>
        <v>70000</v>
      </c>
    </row>
    <row r="18" spans="2:12">
      <c r="I18" s="1">
        <v>0.4</v>
      </c>
    </row>
    <row r="19" spans="2:12">
      <c r="I19" t="s">
        <v>24</v>
      </c>
    </row>
    <row r="20" spans="2:12">
      <c r="L20">
        <f>SUM(E23,I21)</f>
        <v>180000</v>
      </c>
    </row>
    <row r="21" spans="2:12">
      <c r="B21" s="4"/>
      <c r="E21" t="s">
        <v>21</v>
      </c>
      <c r="I21" s="1">
        <v>180000</v>
      </c>
      <c r="J21">
        <f>L20</f>
        <v>180000</v>
      </c>
    </row>
    <row r="22" spans="2:12">
      <c r="C22">
        <f>IF(B23=F13,1,IF(B23=F23,2,IF(B23=F33,3)))</f>
        <v>2</v>
      </c>
    </row>
    <row r="23" spans="2:12">
      <c r="B23">
        <f>MAX(F13,F23,F33)</f>
        <v>168000</v>
      </c>
      <c r="E23" s="1">
        <v>0</v>
      </c>
      <c r="F23">
        <f>IF(ABS(1-(I18+I23))&lt;=0.00001,I18*J21+I23*J26,NA())</f>
        <v>168000</v>
      </c>
      <c r="I23" s="1">
        <v>0.6</v>
      </c>
    </row>
    <row r="24" spans="2:12">
      <c r="I24" t="s">
        <v>25</v>
      </c>
    </row>
    <row r="25" spans="2:12">
      <c r="L25">
        <f>SUM(E23,I26)</f>
        <v>160000</v>
      </c>
    </row>
    <row r="26" spans="2:12">
      <c r="I26" s="1">
        <v>160000</v>
      </c>
      <c r="J26">
        <f>L25</f>
        <v>160000</v>
      </c>
    </row>
    <row r="28" spans="2:12">
      <c r="I28" s="1">
        <v>0.2</v>
      </c>
    </row>
    <row r="29" spans="2:12">
      <c r="I29" t="s">
        <v>24</v>
      </c>
    </row>
    <row r="30" spans="2:12">
      <c r="L30">
        <f>SUM(E33,I31)</f>
        <v>150000</v>
      </c>
    </row>
    <row r="31" spans="2:12">
      <c r="E31" t="s">
        <v>22</v>
      </c>
      <c r="I31" s="1">
        <v>150000</v>
      </c>
      <c r="J31">
        <f>L30</f>
        <v>150000</v>
      </c>
    </row>
    <row r="33" spans="5:12">
      <c r="E33" s="1">
        <v>0</v>
      </c>
      <c r="F33">
        <f>IF(ABS(1-(I28+I33))&lt;=0.00001,I28*J31+I33*J36,NA())</f>
        <v>142000</v>
      </c>
      <c r="I33" s="1">
        <v>0.8</v>
      </c>
    </row>
    <row r="34" spans="5:12">
      <c r="I34" t="s">
        <v>25</v>
      </c>
    </row>
    <row r="35" spans="5:12">
      <c r="L35">
        <f>SUM(E33,I36)</f>
        <v>140000</v>
      </c>
    </row>
    <row r="36" spans="5:12">
      <c r="I36" s="1">
        <v>140000</v>
      </c>
      <c r="J36">
        <f>L35</f>
        <v>140000</v>
      </c>
    </row>
    <row r="1000" spans="189:204">
      <c r="GH1000" t="s">
        <v>0</v>
      </c>
      <c r="GI1000" t="s">
        <v>1</v>
      </c>
      <c r="GJ1000" t="s">
        <v>2</v>
      </c>
      <c r="GK1000" t="s">
        <v>3</v>
      </c>
      <c r="GL1000" t="s">
        <v>4</v>
      </c>
      <c r="GM1000" t="s">
        <v>5</v>
      </c>
      <c r="GN1000" t="s">
        <v>6</v>
      </c>
      <c r="GO1000" t="s">
        <v>7</v>
      </c>
      <c r="GP1000" t="s">
        <v>8</v>
      </c>
      <c r="GQ1000" t="s">
        <v>9</v>
      </c>
      <c r="GR1000" t="s">
        <v>10</v>
      </c>
      <c r="GS1000" t="s">
        <v>11</v>
      </c>
      <c r="GT1000" t="s">
        <v>12</v>
      </c>
      <c r="GU1000" t="s">
        <v>13</v>
      </c>
      <c r="GV1000" t="s">
        <v>14</v>
      </c>
    </row>
    <row r="1001" spans="189:204">
      <c r="GG1001">
        <v>0</v>
      </c>
      <c r="GH1001">
        <v>0</v>
      </c>
      <c r="GI1001" t="s">
        <v>15</v>
      </c>
      <c r="GJ1001">
        <v>0</v>
      </c>
      <c r="GK1001">
        <v>0</v>
      </c>
      <c r="GL1001">
        <v>0</v>
      </c>
      <c r="GM1001" t="s">
        <v>16</v>
      </c>
      <c r="GN1001">
        <v>3</v>
      </c>
      <c r="GO1001">
        <v>1</v>
      </c>
      <c r="GP1001">
        <v>2</v>
      </c>
      <c r="GQ1001">
        <v>3</v>
      </c>
      <c r="GR1001">
        <v>0</v>
      </c>
      <c r="GS1001">
        <v>0</v>
      </c>
      <c r="GT1001">
        <v>14</v>
      </c>
      <c r="GU1001">
        <v>1</v>
      </c>
      <c r="GV1001" t="b">
        <v>1</v>
      </c>
    </row>
    <row r="1002" spans="189:204">
      <c r="GG1002">
        <v>0</v>
      </c>
      <c r="GH1002">
        <v>1</v>
      </c>
      <c r="GK1002">
        <v>0</v>
      </c>
      <c r="GL1002">
        <v>0</v>
      </c>
      <c r="GM1002" t="s">
        <v>23</v>
      </c>
      <c r="GN1002">
        <v>2</v>
      </c>
      <c r="GO1002">
        <v>4</v>
      </c>
      <c r="GP1002">
        <v>5</v>
      </c>
      <c r="GQ1002">
        <v>0</v>
      </c>
      <c r="GR1002">
        <v>0</v>
      </c>
      <c r="GS1002">
        <v>0</v>
      </c>
      <c r="GT1002">
        <v>4</v>
      </c>
      <c r="GU1002">
        <v>5</v>
      </c>
      <c r="GV1002" t="b">
        <v>1</v>
      </c>
    </row>
    <row r="1003" spans="189:204">
      <c r="GG1003">
        <v>3</v>
      </c>
      <c r="GH1003">
        <v>2</v>
      </c>
      <c r="GK1003">
        <v>0</v>
      </c>
      <c r="GL1003">
        <v>0</v>
      </c>
      <c r="GM1003" t="s">
        <v>23</v>
      </c>
      <c r="GN1003">
        <v>2</v>
      </c>
      <c r="GO1003">
        <v>6</v>
      </c>
      <c r="GP1003">
        <v>7</v>
      </c>
      <c r="GQ1003">
        <v>0</v>
      </c>
      <c r="GR1003">
        <v>0</v>
      </c>
      <c r="GS1003">
        <v>0</v>
      </c>
      <c r="GT1003">
        <v>14</v>
      </c>
      <c r="GU1003">
        <v>5</v>
      </c>
      <c r="GV1003" t="b">
        <v>1</v>
      </c>
    </row>
    <row r="1004" spans="189:204">
      <c r="GG1004">
        <v>0</v>
      </c>
      <c r="GH1004">
        <v>3</v>
      </c>
      <c r="GK1004">
        <v>0</v>
      </c>
      <c r="GL1004">
        <v>0</v>
      </c>
      <c r="GM1004" t="s">
        <v>23</v>
      </c>
      <c r="GN1004">
        <v>2</v>
      </c>
      <c r="GO1004">
        <v>8</v>
      </c>
      <c r="GP1004">
        <v>9</v>
      </c>
      <c r="GQ1004">
        <v>0</v>
      </c>
      <c r="GR1004">
        <v>0</v>
      </c>
      <c r="GS1004">
        <v>0</v>
      </c>
      <c r="GT1004">
        <v>24</v>
      </c>
      <c r="GU1004">
        <v>5</v>
      </c>
      <c r="GV1004" t="b">
        <v>1</v>
      </c>
    </row>
    <row r="1005" spans="189:204">
      <c r="GG1005">
        <v>0</v>
      </c>
      <c r="GH1005">
        <v>4</v>
      </c>
      <c r="GL1005">
        <v>1</v>
      </c>
      <c r="GM1005" t="s">
        <v>17</v>
      </c>
      <c r="GN1005">
        <v>0</v>
      </c>
      <c r="GO1005">
        <v>0</v>
      </c>
      <c r="GP1005">
        <v>0</v>
      </c>
      <c r="GQ1005">
        <v>0</v>
      </c>
      <c r="GR1005">
        <v>0</v>
      </c>
      <c r="GS1005">
        <v>0</v>
      </c>
      <c r="GT1005">
        <v>2</v>
      </c>
      <c r="GU1005">
        <v>9</v>
      </c>
      <c r="GV1005" t="b">
        <v>1</v>
      </c>
    </row>
    <row r="1006" spans="189:204">
      <c r="GG1006">
        <v>0</v>
      </c>
      <c r="GH1006">
        <v>5</v>
      </c>
      <c r="GL1006">
        <v>1</v>
      </c>
      <c r="GM1006" t="s">
        <v>17</v>
      </c>
      <c r="GN1006">
        <v>0</v>
      </c>
      <c r="GO1006">
        <v>0</v>
      </c>
      <c r="GP1006">
        <v>0</v>
      </c>
      <c r="GQ1006">
        <v>0</v>
      </c>
      <c r="GR1006">
        <v>0</v>
      </c>
      <c r="GS1006">
        <v>0</v>
      </c>
      <c r="GT1006">
        <v>7</v>
      </c>
      <c r="GU1006">
        <v>9</v>
      </c>
      <c r="GV1006" t="b">
        <v>1</v>
      </c>
    </row>
    <row r="1007" spans="189:204">
      <c r="GG1007">
        <v>8</v>
      </c>
      <c r="GH1007">
        <v>6</v>
      </c>
      <c r="GL1007">
        <v>2</v>
      </c>
      <c r="GM1007" t="s">
        <v>17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12</v>
      </c>
      <c r="GU1007">
        <v>9</v>
      </c>
      <c r="GV1007" t="b">
        <v>1</v>
      </c>
    </row>
    <row r="1008" spans="189:204">
      <c r="GG1008">
        <v>9</v>
      </c>
      <c r="GH1008">
        <v>7</v>
      </c>
      <c r="GL1008">
        <v>2</v>
      </c>
      <c r="GM1008" t="s">
        <v>17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17</v>
      </c>
      <c r="GU1008">
        <v>9</v>
      </c>
      <c r="GV1008" t="b">
        <v>1</v>
      </c>
    </row>
    <row r="1009" spans="190:204">
      <c r="GH1009">
        <v>8</v>
      </c>
      <c r="GL1009">
        <v>3</v>
      </c>
      <c r="GM1009" t="s">
        <v>17</v>
      </c>
      <c r="GN1009">
        <v>0</v>
      </c>
      <c r="GO1009">
        <v>0</v>
      </c>
      <c r="GP1009">
        <v>0</v>
      </c>
      <c r="GQ1009">
        <v>0</v>
      </c>
      <c r="GR1009">
        <v>0</v>
      </c>
      <c r="GS1009">
        <v>0</v>
      </c>
      <c r="GT1009">
        <v>22</v>
      </c>
      <c r="GU1009">
        <v>9</v>
      </c>
      <c r="GV1009" t="b">
        <v>1</v>
      </c>
    </row>
    <row r="1010" spans="190:204">
      <c r="GH1010">
        <v>9</v>
      </c>
      <c r="GL1010">
        <v>3</v>
      </c>
      <c r="GM1010" t="s">
        <v>17</v>
      </c>
      <c r="GN1010">
        <v>0</v>
      </c>
      <c r="GO1010">
        <v>0</v>
      </c>
      <c r="GP1010">
        <v>0</v>
      </c>
      <c r="GQ1010">
        <v>0</v>
      </c>
      <c r="GR1010">
        <v>0</v>
      </c>
      <c r="GS1010">
        <v>0</v>
      </c>
      <c r="GT1010">
        <v>27</v>
      </c>
      <c r="GU1010">
        <v>9</v>
      </c>
      <c r="GV1010" t="b">
        <v>1</v>
      </c>
    </row>
  </sheetData>
  <sheetProtection scenarios="1"/>
  <phoneticPr fontId="2" type="noConversion"/>
  <pageMargins left="0.75" right="0.75" top="1" bottom="1" header="0.5" footer="0.5"/>
  <pageSetup orientation="portrait" horizontalDpi="4294967292" verticalDpi="4294967292"/>
  <headerFooter>
    <oddFooter>&amp;l&amp;bTreePlan Student License, For Education Only&amp;r&amp;bwww.TreePlan.com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3"/>
  <sheetViews>
    <sheetView topLeftCell="B14" workbookViewId="0">
      <selection activeCell="X64" sqref="X64"/>
    </sheetView>
  </sheetViews>
  <sheetFormatPr baseColWidth="10" defaultRowHeight="15" x14ac:dyDescent="0"/>
  <cols>
    <col min="3" max="5" width="10.83203125" style="1"/>
  </cols>
  <sheetData>
    <row r="2" spans="2:5">
      <c r="B2" s="6"/>
      <c r="C2" s="38" t="s">
        <v>39</v>
      </c>
      <c r="D2" s="38"/>
      <c r="E2" s="38"/>
    </row>
    <row r="3" spans="2:5">
      <c r="B3" s="6" t="s">
        <v>26</v>
      </c>
      <c r="C3" s="7">
        <v>2014</v>
      </c>
      <c r="D3" s="7">
        <v>2015</v>
      </c>
      <c r="E3" s="7">
        <v>2016</v>
      </c>
    </row>
    <row r="4" spans="2:5">
      <c r="B4" s="6" t="s">
        <v>27</v>
      </c>
      <c r="C4" s="7">
        <v>80</v>
      </c>
      <c r="D4" s="7">
        <v>85</v>
      </c>
      <c r="E4" s="7">
        <v>105</v>
      </c>
    </row>
    <row r="5" spans="2:5">
      <c r="B5" s="6" t="s">
        <v>28</v>
      </c>
      <c r="C5" s="7">
        <v>70</v>
      </c>
      <c r="D5" s="7">
        <v>85</v>
      </c>
      <c r="E5" s="7">
        <v>85</v>
      </c>
    </row>
    <row r="6" spans="2:5">
      <c r="B6" s="6" t="s">
        <v>29</v>
      </c>
      <c r="C6" s="7">
        <v>80</v>
      </c>
      <c r="D6" s="7">
        <v>93</v>
      </c>
      <c r="E6" s="7">
        <v>82</v>
      </c>
    </row>
    <row r="7" spans="2:5">
      <c r="B7" s="6" t="s">
        <v>30</v>
      </c>
      <c r="C7" s="7">
        <v>90</v>
      </c>
      <c r="D7" s="7">
        <v>95</v>
      </c>
      <c r="E7" s="7">
        <v>95</v>
      </c>
    </row>
    <row r="8" spans="2:5">
      <c r="B8" s="6" t="s">
        <v>31</v>
      </c>
      <c r="C8" s="7">
        <v>113</v>
      </c>
      <c r="D8" s="7">
        <v>125</v>
      </c>
      <c r="E8" s="7">
        <v>131</v>
      </c>
    </row>
    <row r="9" spans="2:5">
      <c r="B9" s="6" t="s">
        <v>32</v>
      </c>
      <c r="C9" s="7">
        <v>110</v>
      </c>
      <c r="D9" s="7">
        <v>115</v>
      </c>
      <c r="E9" s="7">
        <v>120</v>
      </c>
    </row>
    <row r="10" spans="2:5">
      <c r="B10" s="6" t="s">
        <v>33</v>
      </c>
      <c r="C10" s="7">
        <v>100</v>
      </c>
      <c r="D10" s="7">
        <v>102</v>
      </c>
      <c r="E10" s="7">
        <v>113</v>
      </c>
    </row>
    <row r="11" spans="2:5">
      <c r="B11" s="6" t="s">
        <v>34</v>
      </c>
      <c r="C11" s="7">
        <v>120</v>
      </c>
      <c r="D11" s="7">
        <v>125</v>
      </c>
      <c r="E11" s="7">
        <v>130</v>
      </c>
    </row>
    <row r="12" spans="2:5">
      <c r="B12" s="6" t="s">
        <v>35</v>
      </c>
      <c r="C12" s="7">
        <v>85</v>
      </c>
      <c r="D12" s="7">
        <v>90</v>
      </c>
      <c r="E12" s="7">
        <v>95</v>
      </c>
    </row>
    <row r="13" spans="2:5">
      <c r="B13" s="6" t="s">
        <v>36</v>
      </c>
      <c r="C13" s="7">
        <v>77</v>
      </c>
      <c r="D13" s="7">
        <v>78</v>
      </c>
      <c r="E13" s="7">
        <v>85</v>
      </c>
    </row>
    <row r="14" spans="2:5">
      <c r="B14" s="6" t="s">
        <v>37</v>
      </c>
      <c r="C14" s="7">
        <v>75</v>
      </c>
      <c r="D14" s="7">
        <v>82</v>
      </c>
      <c r="E14" s="7">
        <v>83</v>
      </c>
    </row>
    <row r="15" spans="2:5">
      <c r="B15" s="6" t="s">
        <v>38</v>
      </c>
      <c r="C15" s="7">
        <v>82</v>
      </c>
      <c r="D15" s="7">
        <v>78</v>
      </c>
      <c r="E15" s="7">
        <v>80</v>
      </c>
    </row>
    <row r="16" spans="2:5" ht="16" thickBot="1"/>
    <row r="17" spans="2:13">
      <c r="B17" s="8" t="s">
        <v>40</v>
      </c>
      <c r="D17" s="17" t="s">
        <v>41</v>
      </c>
      <c r="E17" s="9"/>
      <c r="F17" s="10"/>
      <c r="G17" s="24" t="s">
        <v>59</v>
      </c>
      <c r="H17" s="18"/>
      <c r="I17" s="18"/>
      <c r="J17" s="10"/>
      <c r="K17" s="23" t="s">
        <v>79</v>
      </c>
      <c r="L17" s="18"/>
      <c r="M17" s="10"/>
    </row>
    <row r="18" spans="2:13">
      <c r="B18" s="5">
        <f>+C4+C5+C6+C7</f>
        <v>320</v>
      </c>
      <c r="D18" s="11"/>
      <c r="E18" s="12"/>
      <c r="F18" s="13"/>
      <c r="G18" s="19"/>
      <c r="H18" s="19"/>
      <c r="I18" s="19"/>
      <c r="J18" s="13"/>
      <c r="K18" s="21"/>
      <c r="L18" s="19"/>
      <c r="M18" s="13"/>
    </row>
    <row r="19" spans="2:13">
      <c r="B19" s="5">
        <f>+C8+C9+C10+C11</f>
        <v>443</v>
      </c>
      <c r="D19" s="11" t="s">
        <v>42</v>
      </c>
      <c r="E19" s="12"/>
      <c r="F19" s="13"/>
      <c r="G19" s="19" t="s">
        <v>60</v>
      </c>
      <c r="H19" s="19"/>
      <c r="I19" s="19"/>
      <c r="J19" s="13"/>
      <c r="K19" s="21" t="s">
        <v>61</v>
      </c>
      <c r="L19" s="19"/>
      <c r="M19" s="13"/>
    </row>
    <row r="20" spans="2:13">
      <c r="B20" s="5">
        <f>+C12+C13+C14+C15</f>
        <v>319</v>
      </c>
      <c r="D20" s="11"/>
      <c r="E20" s="12"/>
      <c r="F20" s="13"/>
      <c r="G20" s="19"/>
      <c r="H20" s="19"/>
      <c r="I20" s="19"/>
      <c r="J20" s="13"/>
      <c r="K20" s="21" t="s">
        <v>62</v>
      </c>
      <c r="L20" s="19"/>
      <c r="M20" s="13"/>
    </row>
    <row r="21" spans="2:13">
      <c r="B21" s="5">
        <f>+D4+D5+D6+D7</f>
        <v>358</v>
      </c>
      <c r="D21" s="11"/>
      <c r="E21" s="12"/>
      <c r="F21" s="13"/>
      <c r="G21" s="19"/>
      <c r="H21" s="19"/>
      <c r="I21" s="19"/>
      <c r="J21" s="13"/>
      <c r="K21" s="21" t="s">
        <v>63</v>
      </c>
      <c r="L21" s="19"/>
      <c r="M21" s="13"/>
    </row>
    <row r="22" spans="2:13">
      <c r="B22" s="5">
        <f>+D8+D9+D10+D11</f>
        <v>467</v>
      </c>
      <c r="D22" s="11" t="s">
        <v>43</v>
      </c>
      <c r="E22" s="12"/>
      <c r="F22" s="13"/>
      <c r="G22" s="19" t="s">
        <v>61</v>
      </c>
      <c r="H22" s="19"/>
      <c r="I22" s="19"/>
      <c r="J22" s="13"/>
      <c r="K22" s="21"/>
      <c r="L22" s="19"/>
      <c r="M22" s="13"/>
    </row>
    <row r="23" spans="2:13">
      <c r="B23" s="5">
        <f>+D12+D13+D14+D15</f>
        <v>328</v>
      </c>
      <c r="D23" s="11" t="s">
        <v>44</v>
      </c>
      <c r="E23" s="12"/>
      <c r="F23" s="13"/>
      <c r="G23" s="19" t="s">
        <v>62</v>
      </c>
      <c r="H23" s="19"/>
      <c r="I23" s="19"/>
      <c r="J23" s="13"/>
      <c r="K23" s="21"/>
      <c r="L23" s="19"/>
      <c r="M23" s="13"/>
    </row>
    <row r="24" spans="2:13">
      <c r="B24" s="5">
        <f>+E4+E5+E6+E7</f>
        <v>367</v>
      </c>
      <c r="D24" s="11"/>
      <c r="E24" s="12"/>
      <c r="F24" s="13"/>
      <c r="G24" s="19" t="s">
        <v>63</v>
      </c>
      <c r="H24" s="19"/>
      <c r="I24" s="19"/>
      <c r="J24" s="13"/>
      <c r="K24" s="21" t="s">
        <v>80</v>
      </c>
      <c r="L24" s="19"/>
      <c r="M24" s="13"/>
    </row>
    <row r="25" spans="2:13">
      <c r="B25" s="5">
        <f>+E8+E9+E10+E11</f>
        <v>494</v>
      </c>
      <c r="D25" s="11"/>
      <c r="E25" s="12"/>
      <c r="F25" s="13"/>
      <c r="G25" s="19"/>
      <c r="H25" s="19"/>
      <c r="I25" s="19"/>
      <c r="J25" s="13"/>
      <c r="K25" s="21"/>
      <c r="L25" s="19"/>
      <c r="M25" s="13"/>
    </row>
    <row r="26" spans="2:13">
      <c r="B26" s="5">
        <f>+E12+E13+E14+E15</f>
        <v>343</v>
      </c>
      <c r="D26" s="11" t="s">
        <v>45</v>
      </c>
      <c r="E26" s="12"/>
      <c r="F26" s="13"/>
      <c r="G26" s="19"/>
      <c r="H26" s="19"/>
      <c r="I26" s="19"/>
      <c r="J26" s="13"/>
      <c r="K26" s="21" t="s">
        <v>81</v>
      </c>
      <c r="L26" s="19"/>
      <c r="M26" s="13"/>
    </row>
    <row r="27" spans="2:13">
      <c r="D27" s="11"/>
      <c r="E27" s="12"/>
      <c r="F27" s="13"/>
      <c r="G27" s="19" t="s">
        <v>64</v>
      </c>
      <c r="H27" s="19"/>
      <c r="I27" s="19"/>
      <c r="J27" s="13"/>
      <c r="K27" s="21"/>
      <c r="L27" s="19"/>
      <c r="M27" s="13"/>
    </row>
    <row r="28" spans="2:13">
      <c r="D28" s="11" t="s">
        <v>46</v>
      </c>
      <c r="E28" s="12"/>
      <c r="F28" s="13"/>
      <c r="G28" s="19"/>
      <c r="H28" s="19"/>
      <c r="I28" s="19"/>
      <c r="J28" s="13"/>
      <c r="K28" s="21"/>
      <c r="L28" s="19"/>
      <c r="M28" s="13"/>
    </row>
    <row r="29" spans="2:13">
      <c r="D29" s="11" t="s">
        <v>47</v>
      </c>
      <c r="E29" s="12"/>
      <c r="F29" s="13"/>
      <c r="G29" s="19" t="s">
        <v>65</v>
      </c>
      <c r="H29" s="19"/>
      <c r="I29" s="19"/>
      <c r="J29" s="13"/>
      <c r="K29" s="21" t="s">
        <v>49</v>
      </c>
      <c r="L29" s="19"/>
      <c r="M29" s="13"/>
    </row>
    <row r="30" spans="2:13">
      <c r="D30" s="11" t="s">
        <v>48</v>
      </c>
      <c r="E30" s="12"/>
      <c r="F30" s="13"/>
      <c r="G30" s="19"/>
      <c r="H30" s="19"/>
      <c r="I30" s="19"/>
      <c r="J30" s="13"/>
      <c r="K30" s="21"/>
      <c r="L30" s="19"/>
      <c r="M30" s="13"/>
    </row>
    <row r="31" spans="2:13">
      <c r="D31" s="11"/>
      <c r="E31" s="12"/>
      <c r="F31" s="13"/>
      <c r="G31" s="19"/>
      <c r="H31" s="19"/>
      <c r="I31" s="19"/>
      <c r="J31" s="13"/>
      <c r="K31" s="21" t="s">
        <v>82</v>
      </c>
      <c r="L31" s="19"/>
      <c r="M31" s="13"/>
    </row>
    <row r="32" spans="2:13">
      <c r="D32" s="11"/>
      <c r="E32" s="12"/>
      <c r="F32" s="13"/>
      <c r="G32" s="19" t="s">
        <v>66</v>
      </c>
      <c r="H32" s="19"/>
      <c r="I32" s="19"/>
      <c r="J32" s="13"/>
      <c r="K32" s="21" t="s">
        <v>83</v>
      </c>
      <c r="L32" s="19"/>
      <c r="M32" s="13"/>
    </row>
    <row r="33" spans="4:13">
      <c r="D33" s="11" t="s">
        <v>49</v>
      </c>
      <c r="E33" s="12"/>
      <c r="F33" s="13"/>
      <c r="G33" s="19"/>
      <c r="H33" s="19"/>
      <c r="I33" s="19"/>
      <c r="J33" s="13"/>
      <c r="K33" s="21" t="s">
        <v>84</v>
      </c>
      <c r="L33" s="19"/>
      <c r="M33" s="13"/>
    </row>
    <row r="34" spans="4:13">
      <c r="D34" s="11"/>
      <c r="E34" s="12"/>
      <c r="F34" s="13"/>
      <c r="G34" s="19" t="s">
        <v>67</v>
      </c>
      <c r="H34" s="19"/>
      <c r="I34" s="19"/>
      <c r="J34" s="13"/>
      <c r="K34" s="21"/>
      <c r="L34" s="19"/>
      <c r="M34" s="13"/>
    </row>
    <row r="35" spans="4:13">
      <c r="D35" s="11" t="s">
        <v>50</v>
      </c>
      <c r="E35" s="12"/>
      <c r="F35" s="13"/>
      <c r="G35" s="19" t="s">
        <v>68</v>
      </c>
      <c r="H35" s="19"/>
      <c r="I35" s="19"/>
      <c r="J35" s="13"/>
      <c r="K35" s="21"/>
      <c r="L35" s="19"/>
      <c r="M35" s="13"/>
    </row>
    <row r="36" spans="4:13">
      <c r="D36" s="11" t="s">
        <v>51</v>
      </c>
      <c r="E36" s="12"/>
      <c r="F36" s="13"/>
      <c r="G36" s="19" t="s">
        <v>69</v>
      </c>
      <c r="H36" s="19"/>
      <c r="I36" s="19"/>
      <c r="J36" s="13"/>
      <c r="K36" s="21" t="s">
        <v>53</v>
      </c>
      <c r="L36" s="19"/>
      <c r="M36" s="13"/>
    </row>
    <row r="37" spans="4:13">
      <c r="D37" s="11" t="s">
        <v>52</v>
      </c>
      <c r="E37" s="12"/>
      <c r="F37" s="13"/>
      <c r="G37" s="19" t="s">
        <v>70</v>
      </c>
      <c r="H37" s="19"/>
      <c r="I37" s="19"/>
      <c r="J37" s="13"/>
      <c r="K37" s="21"/>
      <c r="L37" s="19"/>
      <c r="M37" s="13"/>
    </row>
    <row r="38" spans="4:13">
      <c r="D38" s="11"/>
      <c r="E38" s="12"/>
      <c r="F38" s="13"/>
      <c r="G38" s="19"/>
      <c r="H38" s="19"/>
      <c r="I38" s="19"/>
      <c r="J38" s="13"/>
      <c r="K38" s="21" t="s">
        <v>54</v>
      </c>
      <c r="L38" s="19"/>
      <c r="M38" s="13"/>
    </row>
    <row r="39" spans="4:13">
      <c r="D39" s="11"/>
      <c r="E39" s="12"/>
      <c r="F39" s="13"/>
      <c r="G39" s="19"/>
      <c r="H39" s="19"/>
      <c r="I39" s="19"/>
      <c r="J39" s="13"/>
      <c r="K39" s="21" t="s">
        <v>85</v>
      </c>
      <c r="L39" s="19"/>
      <c r="M39" s="13"/>
    </row>
    <row r="40" spans="4:13">
      <c r="D40" s="11" t="s">
        <v>53</v>
      </c>
      <c r="E40" s="12"/>
      <c r="F40" s="13"/>
      <c r="G40" s="19" t="s">
        <v>49</v>
      </c>
      <c r="H40" s="19"/>
      <c r="I40" s="19"/>
      <c r="J40" s="13"/>
      <c r="K40" s="21" t="s">
        <v>86</v>
      </c>
      <c r="L40" s="19"/>
      <c r="M40" s="13"/>
    </row>
    <row r="41" spans="4:13">
      <c r="D41" s="11"/>
      <c r="E41" s="12"/>
      <c r="F41" s="13"/>
      <c r="G41" s="19"/>
      <c r="H41" s="19"/>
      <c r="I41" s="19"/>
      <c r="J41" s="13"/>
      <c r="K41" s="21" t="s">
        <v>87</v>
      </c>
      <c r="L41" s="19"/>
      <c r="M41" s="13"/>
    </row>
    <row r="42" spans="4:13">
      <c r="D42" s="11" t="s">
        <v>54</v>
      </c>
      <c r="E42" s="12"/>
      <c r="F42" s="13"/>
      <c r="G42" s="19" t="s">
        <v>71</v>
      </c>
      <c r="H42" s="19"/>
      <c r="I42" s="19"/>
      <c r="J42" s="13"/>
      <c r="K42" s="21" t="s">
        <v>88</v>
      </c>
      <c r="L42" s="19"/>
      <c r="M42" s="13"/>
    </row>
    <row r="43" spans="4:13">
      <c r="D43" s="11" t="s">
        <v>55</v>
      </c>
      <c r="E43" s="12"/>
      <c r="F43" s="13"/>
      <c r="G43" s="19" t="s">
        <v>72</v>
      </c>
      <c r="H43" s="19"/>
      <c r="I43" s="19"/>
      <c r="J43" s="13"/>
      <c r="K43" s="21"/>
      <c r="L43" s="19"/>
      <c r="M43" s="13"/>
    </row>
    <row r="44" spans="4:13">
      <c r="D44" s="11" t="s">
        <v>56</v>
      </c>
      <c r="E44" s="12"/>
      <c r="F44" s="13"/>
      <c r="G44" s="19" t="s">
        <v>73</v>
      </c>
      <c r="H44" s="19"/>
      <c r="I44" s="19"/>
      <c r="J44" s="13"/>
      <c r="K44" s="21"/>
      <c r="L44" s="19"/>
      <c r="M44" s="13"/>
    </row>
    <row r="45" spans="4:13">
      <c r="D45" s="11" t="s">
        <v>57</v>
      </c>
      <c r="E45" s="12"/>
      <c r="F45" s="13"/>
      <c r="G45" s="19"/>
      <c r="H45" s="19"/>
      <c r="I45" s="19"/>
      <c r="J45" s="13"/>
      <c r="K45" s="21"/>
      <c r="L45" s="19"/>
      <c r="M45" s="13"/>
    </row>
    <row r="46" spans="4:13">
      <c r="D46" s="11" t="s">
        <v>58</v>
      </c>
      <c r="E46" s="12"/>
      <c r="F46" s="13"/>
      <c r="G46" s="19"/>
      <c r="H46" s="19"/>
      <c r="I46" s="19"/>
      <c r="J46" s="13"/>
      <c r="K46" s="21"/>
      <c r="L46" s="19"/>
      <c r="M46" s="13"/>
    </row>
    <row r="47" spans="4:13">
      <c r="D47" s="11"/>
      <c r="E47" s="12"/>
      <c r="F47" s="13"/>
      <c r="G47" s="19" t="s">
        <v>53</v>
      </c>
      <c r="H47" s="19"/>
      <c r="I47" s="19"/>
      <c r="J47" s="13"/>
      <c r="K47" s="21"/>
      <c r="L47" s="19"/>
      <c r="M47" s="13"/>
    </row>
    <row r="48" spans="4:13">
      <c r="D48" s="11"/>
      <c r="E48" s="12"/>
      <c r="F48" s="13"/>
      <c r="G48" s="19"/>
      <c r="H48" s="19"/>
      <c r="I48" s="19"/>
      <c r="J48" s="13"/>
      <c r="K48" s="21"/>
      <c r="L48" s="19"/>
      <c r="M48" s="13"/>
    </row>
    <row r="49" spans="4:13">
      <c r="D49" s="11"/>
      <c r="E49" s="12"/>
      <c r="F49" s="13"/>
      <c r="G49" s="19" t="s">
        <v>74</v>
      </c>
      <c r="H49" s="19"/>
      <c r="I49" s="19"/>
      <c r="J49" s="13"/>
      <c r="K49" s="21"/>
      <c r="L49" s="19"/>
      <c r="M49" s="13"/>
    </row>
    <row r="50" spans="4:13">
      <c r="D50" s="11"/>
      <c r="E50" s="12"/>
      <c r="F50" s="13"/>
      <c r="G50" s="19" t="s">
        <v>75</v>
      </c>
      <c r="H50" s="19"/>
      <c r="I50" s="19"/>
      <c r="J50" s="13"/>
      <c r="K50" s="21"/>
      <c r="L50" s="19"/>
      <c r="M50" s="13"/>
    </row>
    <row r="51" spans="4:13">
      <c r="D51" s="11"/>
      <c r="E51" s="12"/>
      <c r="F51" s="13"/>
      <c r="G51" s="19" t="s">
        <v>76</v>
      </c>
      <c r="H51" s="19"/>
      <c r="I51" s="19"/>
      <c r="J51" s="13"/>
      <c r="K51" s="21"/>
      <c r="L51" s="19"/>
      <c r="M51" s="13"/>
    </row>
    <row r="52" spans="4:13">
      <c r="D52" s="11"/>
      <c r="E52" s="12"/>
      <c r="F52" s="13"/>
      <c r="G52" s="19" t="s">
        <v>77</v>
      </c>
      <c r="H52" s="19"/>
      <c r="I52" s="19"/>
      <c r="J52" s="13"/>
      <c r="K52" s="21"/>
      <c r="L52" s="19"/>
      <c r="M52" s="13"/>
    </row>
    <row r="53" spans="4:13" ht="16" thickBot="1">
      <c r="D53" s="14"/>
      <c r="E53" s="15"/>
      <c r="F53" s="16"/>
      <c r="G53" s="20" t="s">
        <v>78</v>
      </c>
      <c r="H53" s="20"/>
      <c r="I53" s="20"/>
      <c r="J53" s="16"/>
      <c r="K53" s="22"/>
      <c r="L53" s="20"/>
      <c r="M53" s="16"/>
    </row>
  </sheetData>
  <mergeCells count="1">
    <mergeCell ref="C2:E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zoomScale="75" zoomScaleNormal="75" zoomScalePageLayoutView="75" workbookViewId="0">
      <selection activeCell="D7" sqref="D7"/>
    </sheetView>
  </sheetViews>
  <sheetFormatPr baseColWidth="10" defaultRowHeight="14" x14ac:dyDescent="0"/>
  <cols>
    <col min="1" max="1" width="10.83203125" style="25"/>
    <col min="2" max="2" width="36" style="25" customWidth="1"/>
    <col min="3" max="3" width="41.83203125" style="25" customWidth="1"/>
    <col min="4" max="5" width="31.5" style="25" customWidth="1"/>
    <col min="6" max="6" width="27.5" style="25" customWidth="1"/>
    <col min="7" max="7" width="29.6640625" style="25" customWidth="1"/>
    <col min="8" max="8" width="15.6640625" style="25" customWidth="1"/>
    <col min="9" max="10" width="10.83203125" style="25"/>
    <col min="11" max="11" width="26.5" style="25" customWidth="1"/>
    <col min="12" max="12" width="19.1640625" style="25" customWidth="1"/>
    <col min="13" max="14" width="23.5" style="25" customWidth="1"/>
    <col min="15" max="15" width="28.1640625" style="25" customWidth="1"/>
    <col min="16" max="16" width="27.5" style="25" customWidth="1"/>
    <col min="17" max="17" width="19.1640625" style="25" customWidth="1"/>
    <col min="18" max="16384" width="10.83203125" style="25"/>
  </cols>
  <sheetData>
    <row r="1" spans="1:17">
      <c r="A1" s="25" t="s">
        <v>89</v>
      </c>
      <c r="C1" s="26" t="s">
        <v>90</v>
      </c>
      <c r="D1" s="26">
        <f ca="1">AVERAGE(H6:H105)</f>
        <v>9.8079155225911876</v>
      </c>
      <c r="E1" s="27" t="s">
        <v>91</v>
      </c>
    </row>
    <row r="2" spans="1:17">
      <c r="A2" s="25" t="s">
        <v>92</v>
      </c>
      <c r="C2" s="26" t="s">
        <v>93</v>
      </c>
      <c r="D2" s="26">
        <f ca="1">AVERAGE(Q6:Q105)</f>
        <v>3.0304494782624314</v>
      </c>
      <c r="E2" s="27" t="s">
        <v>91</v>
      </c>
    </row>
    <row r="4" spans="1:17" ht="15">
      <c r="A4" s="39" t="s">
        <v>94</v>
      </c>
      <c r="B4" s="39"/>
      <c r="C4" s="39"/>
      <c r="D4" s="39"/>
      <c r="E4" s="39"/>
      <c r="F4" s="39"/>
      <c r="G4" s="39"/>
      <c r="H4" s="39"/>
      <c r="J4" s="40" t="s">
        <v>95</v>
      </c>
      <c r="K4" s="40"/>
      <c r="L4" s="40"/>
      <c r="M4" s="40"/>
      <c r="N4" s="40"/>
      <c r="O4" s="40"/>
      <c r="P4" s="40"/>
      <c r="Q4" s="40"/>
    </row>
    <row r="5" spans="1:17">
      <c r="A5" s="28" t="s">
        <v>96</v>
      </c>
      <c r="B5" s="28" t="s">
        <v>97</v>
      </c>
      <c r="C5" s="29" t="s">
        <v>98</v>
      </c>
      <c r="D5" s="28" t="s">
        <v>99</v>
      </c>
      <c r="E5" s="29" t="s">
        <v>100</v>
      </c>
      <c r="F5" s="28" t="s">
        <v>101</v>
      </c>
      <c r="G5" s="28" t="s">
        <v>102</v>
      </c>
      <c r="H5" s="28" t="s">
        <v>103</v>
      </c>
      <c r="J5" s="28" t="s">
        <v>96</v>
      </c>
      <c r="K5" s="28" t="s">
        <v>104</v>
      </c>
      <c r="L5" s="28" t="s">
        <v>98</v>
      </c>
      <c r="M5" s="28" t="s">
        <v>105</v>
      </c>
      <c r="N5" s="28" t="s">
        <v>100</v>
      </c>
      <c r="O5" s="28" t="s">
        <v>106</v>
      </c>
      <c r="P5" s="28" t="s">
        <v>102</v>
      </c>
      <c r="Q5" s="28" t="s">
        <v>107</v>
      </c>
    </row>
    <row r="6" spans="1:17">
      <c r="A6" s="25">
        <v>1</v>
      </c>
      <c r="B6" s="25">
        <v>15.745719779045992</v>
      </c>
      <c r="C6" s="30">
        <f>B6</f>
        <v>15.745719779045992</v>
      </c>
      <c r="D6" s="25">
        <f>C6</f>
        <v>15.745719779045992</v>
      </c>
      <c r="E6" s="25">
        <f ca="1">RAND()</f>
        <v>0.19563450552447992</v>
      </c>
      <c r="F6" s="25">
        <f ca="1">-10*(LN(E6))</f>
        <v>16.315071283277291</v>
      </c>
      <c r="G6" s="25">
        <f ca="1">D6+F6</f>
        <v>32.060791062323283</v>
      </c>
      <c r="H6" s="25">
        <f t="shared" ref="H6:H69" si="0">D6-C6</f>
        <v>0</v>
      </c>
      <c r="J6" s="25">
        <v>1</v>
      </c>
      <c r="K6" s="30">
        <v>15</v>
      </c>
      <c r="L6" s="25">
        <f>K6</f>
        <v>15</v>
      </c>
      <c r="M6" s="25">
        <f>L6</f>
        <v>15</v>
      </c>
      <c r="N6" s="25">
        <f ca="1">RAND()</f>
        <v>0.96937924152163657</v>
      </c>
      <c r="O6" s="25">
        <f ca="1">-10*(LN(N6))</f>
        <v>0.310993695389086</v>
      </c>
      <c r="P6" s="25">
        <f ca="1">M6+O6</f>
        <v>15.310993695389087</v>
      </c>
      <c r="Q6" s="25">
        <f>M6-L6</f>
        <v>0</v>
      </c>
    </row>
    <row r="7" spans="1:17">
      <c r="A7" s="25">
        <v>2</v>
      </c>
      <c r="B7" s="25">
        <v>19.930417798394728</v>
      </c>
      <c r="C7" s="30">
        <f>C6+B7</f>
        <v>35.67613757744072</v>
      </c>
      <c r="D7" s="25">
        <f t="shared" ref="D7:D70" ca="1" si="1">MAX(C7,G6)</f>
        <v>35.67613757744072</v>
      </c>
      <c r="E7" s="25">
        <f t="shared" ref="E7:E70" ca="1" si="2">RAND()</f>
        <v>0.34858353083532023</v>
      </c>
      <c r="F7" s="25">
        <f t="shared" ref="F7:F70" ca="1" si="3">-10*(LN(E7))</f>
        <v>10.538773907433892</v>
      </c>
      <c r="G7" s="25">
        <f t="shared" ref="G7:G70" ca="1" si="4">D7+F7</f>
        <v>46.214911484874612</v>
      </c>
      <c r="H7" s="25">
        <f t="shared" ca="1" si="0"/>
        <v>0</v>
      </c>
      <c r="J7" s="25">
        <v>2</v>
      </c>
      <c r="K7" s="30">
        <v>15</v>
      </c>
      <c r="L7" s="25">
        <f>L6+K7</f>
        <v>30</v>
      </c>
      <c r="M7" s="25">
        <f ca="1">MAX(P6,L7)</f>
        <v>30</v>
      </c>
      <c r="N7" s="25">
        <f t="shared" ref="N7:N70" ca="1" si="5">RAND()</f>
        <v>0.32576361748732852</v>
      </c>
      <c r="O7" s="25">
        <f t="shared" ref="O7:O70" ca="1" si="6">-10*(LN(N7))</f>
        <v>11.215832603595089</v>
      </c>
      <c r="P7" s="25">
        <f t="shared" ref="P7:P70" ca="1" si="7">M7+O7</f>
        <v>41.215832603595089</v>
      </c>
      <c r="Q7" s="25">
        <f t="shared" ref="Q7:Q70" ca="1" si="8">M7-L7</f>
        <v>0</v>
      </c>
    </row>
    <row r="8" spans="1:17">
      <c r="A8" s="25">
        <v>3</v>
      </c>
      <c r="B8" s="25">
        <v>13.735465559862057</v>
      </c>
      <c r="C8" s="30">
        <f t="shared" ref="C8:C71" si="9">C7+B8</f>
        <v>49.411603137302777</v>
      </c>
      <c r="D8" s="25">
        <f t="shared" ca="1" si="1"/>
        <v>49.411603137302777</v>
      </c>
      <c r="E8" s="25">
        <f t="shared" ca="1" si="2"/>
        <v>0.66217576217857121</v>
      </c>
      <c r="F8" s="25">
        <f t="shared" ca="1" si="3"/>
        <v>4.1222425650417023</v>
      </c>
      <c r="G8" s="25">
        <f t="shared" ca="1" si="4"/>
        <v>53.533845702344479</v>
      </c>
      <c r="H8" s="25">
        <f t="shared" ca="1" si="0"/>
        <v>0</v>
      </c>
      <c r="J8" s="25">
        <v>3</v>
      </c>
      <c r="K8" s="30">
        <v>15</v>
      </c>
      <c r="L8" s="25">
        <f t="shared" ref="L8:L71" si="10">L7+K8</f>
        <v>45</v>
      </c>
      <c r="M8" s="25">
        <f t="shared" ref="M8:M71" ca="1" si="11">MAX(P7,L8)</f>
        <v>45</v>
      </c>
      <c r="N8" s="25">
        <f t="shared" ca="1" si="5"/>
        <v>0.94813210693706773</v>
      </c>
      <c r="O8" s="25">
        <f t="shared" ca="1" si="6"/>
        <v>0.53261433126742497</v>
      </c>
      <c r="P8" s="25">
        <f t="shared" ca="1" si="7"/>
        <v>45.532614331267425</v>
      </c>
      <c r="Q8" s="25">
        <f t="shared" ca="1" si="8"/>
        <v>0</v>
      </c>
    </row>
    <row r="9" spans="1:17">
      <c r="A9" s="25">
        <v>4</v>
      </c>
      <c r="B9" s="25">
        <v>16.129032258064516</v>
      </c>
      <c r="C9" s="30">
        <f t="shared" si="9"/>
        <v>65.540635395367289</v>
      </c>
      <c r="D9" s="25">
        <f t="shared" ca="1" si="1"/>
        <v>65.540635395367289</v>
      </c>
      <c r="E9" s="25">
        <f t="shared" ca="1" si="2"/>
        <v>3.3583365554119116E-2</v>
      </c>
      <c r="F9" s="25">
        <f t="shared" ca="1" si="3"/>
        <v>33.9372440739605</v>
      </c>
      <c r="G9" s="25">
        <f t="shared" ca="1" si="4"/>
        <v>99.477879469327789</v>
      </c>
      <c r="H9" s="25">
        <f t="shared" ca="1" si="0"/>
        <v>0</v>
      </c>
      <c r="J9" s="25">
        <v>4</v>
      </c>
      <c r="K9" s="30">
        <v>15</v>
      </c>
      <c r="L9" s="25">
        <f t="shared" si="10"/>
        <v>60</v>
      </c>
      <c r="M9" s="25">
        <f t="shared" ca="1" si="11"/>
        <v>60</v>
      </c>
      <c r="N9" s="25">
        <f t="shared" ca="1" si="5"/>
        <v>0.86954960521614744</v>
      </c>
      <c r="O9" s="25">
        <f t="shared" ca="1" si="6"/>
        <v>1.3977989653776415</v>
      </c>
      <c r="P9" s="25">
        <f t="shared" ca="1" si="7"/>
        <v>61.397798965377639</v>
      </c>
      <c r="Q9" s="25">
        <f t="shared" ca="1" si="8"/>
        <v>0</v>
      </c>
    </row>
    <row r="10" spans="1:17">
      <c r="A10" s="25">
        <v>5</v>
      </c>
      <c r="B10" s="25">
        <v>13.8636432996612</v>
      </c>
      <c r="C10" s="30">
        <f t="shared" si="9"/>
        <v>79.404278695028495</v>
      </c>
      <c r="D10" s="25">
        <f t="shared" ca="1" si="1"/>
        <v>99.477879469327789</v>
      </c>
      <c r="E10" s="25">
        <f t="shared" ca="1" si="2"/>
        <v>0.46077751354474727</v>
      </c>
      <c r="F10" s="25">
        <f t="shared" ca="1" si="3"/>
        <v>7.7483996952216962</v>
      </c>
      <c r="G10" s="25">
        <f t="shared" ca="1" si="4"/>
        <v>107.22627916454948</v>
      </c>
      <c r="H10" s="25">
        <f t="shared" ca="1" si="0"/>
        <v>20.073600774299294</v>
      </c>
      <c r="J10" s="25">
        <v>5</v>
      </c>
      <c r="K10" s="30">
        <v>15</v>
      </c>
      <c r="L10" s="25">
        <f t="shared" si="10"/>
        <v>75</v>
      </c>
      <c r="M10" s="25">
        <f t="shared" ca="1" si="11"/>
        <v>75</v>
      </c>
      <c r="N10" s="25">
        <f t="shared" ca="1" si="5"/>
        <v>0.40658425838068313</v>
      </c>
      <c r="O10" s="25">
        <f t="shared" ca="1" si="6"/>
        <v>8.9996409378406668</v>
      </c>
      <c r="P10" s="25">
        <f t="shared" ca="1" si="7"/>
        <v>83.999640937840667</v>
      </c>
      <c r="Q10" s="25">
        <f t="shared" ca="1" si="8"/>
        <v>0</v>
      </c>
    </row>
    <row r="11" spans="1:17">
      <c r="A11" s="25">
        <v>6</v>
      </c>
      <c r="B11" s="25">
        <v>11.887264625995666</v>
      </c>
      <c r="C11" s="30">
        <f t="shared" si="9"/>
        <v>91.291543321024164</v>
      </c>
      <c r="D11" s="25">
        <f t="shared" ca="1" si="1"/>
        <v>107.22627916454948</v>
      </c>
      <c r="E11" s="25">
        <f t="shared" ca="1" si="2"/>
        <v>0.86758340775957588</v>
      </c>
      <c r="F11" s="25">
        <f t="shared" ca="1" si="3"/>
        <v>1.4204362450968933</v>
      </c>
      <c r="G11" s="25">
        <f t="shared" ca="1" si="4"/>
        <v>108.64671540964638</v>
      </c>
      <c r="H11" s="25">
        <f t="shared" ca="1" si="0"/>
        <v>15.934735843525317</v>
      </c>
      <c r="J11" s="25">
        <v>6</v>
      </c>
      <c r="K11" s="30">
        <v>15</v>
      </c>
      <c r="L11" s="25">
        <f t="shared" si="10"/>
        <v>90</v>
      </c>
      <c r="M11" s="25">
        <f t="shared" ca="1" si="11"/>
        <v>90</v>
      </c>
      <c r="N11" s="25">
        <f t="shared" ca="1" si="5"/>
        <v>0.90483734161327911</v>
      </c>
      <c r="O11" s="25">
        <f t="shared" ca="1" si="6"/>
        <v>1.0000008446012749</v>
      </c>
      <c r="P11" s="25">
        <f t="shared" ca="1" si="7"/>
        <v>91.000000844601274</v>
      </c>
      <c r="Q11" s="25">
        <f t="shared" ca="1" si="8"/>
        <v>0</v>
      </c>
    </row>
    <row r="12" spans="1:17">
      <c r="A12" s="25">
        <v>7</v>
      </c>
      <c r="B12" s="25">
        <v>11.217688528092289</v>
      </c>
      <c r="C12" s="30">
        <f t="shared" si="9"/>
        <v>102.50923184911645</v>
      </c>
      <c r="D12" s="25">
        <f t="shared" ca="1" si="1"/>
        <v>108.64671540964638</v>
      </c>
      <c r="E12" s="25">
        <f t="shared" ca="1" si="2"/>
        <v>0.76289107850698756</v>
      </c>
      <c r="F12" s="25">
        <f t="shared" ca="1" si="3"/>
        <v>2.706400121383818</v>
      </c>
      <c r="G12" s="25">
        <f t="shared" ca="1" si="4"/>
        <v>111.3531155310302</v>
      </c>
      <c r="H12" s="25">
        <f t="shared" ca="1" si="0"/>
        <v>6.1374835605299296</v>
      </c>
      <c r="J12" s="25">
        <v>7</v>
      </c>
      <c r="K12" s="30">
        <v>15</v>
      </c>
      <c r="L12" s="25">
        <f t="shared" si="10"/>
        <v>105</v>
      </c>
      <c r="M12" s="25">
        <f t="shared" ca="1" si="11"/>
        <v>105</v>
      </c>
      <c r="N12" s="25">
        <f t="shared" ca="1" si="5"/>
        <v>0.65472788788480585</v>
      </c>
      <c r="O12" s="25">
        <f t="shared" ca="1" si="6"/>
        <v>4.2353556800910921</v>
      </c>
      <c r="P12" s="25">
        <f t="shared" ca="1" si="7"/>
        <v>109.23535568009109</v>
      </c>
      <c r="Q12" s="25">
        <f t="shared" ca="1" si="8"/>
        <v>0</v>
      </c>
    </row>
    <row r="13" spans="1:17">
      <c r="A13" s="25">
        <v>8</v>
      </c>
      <c r="B13" s="25">
        <v>16.766258735923337</v>
      </c>
      <c r="C13" s="30">
        <f t="shared" si="9"/>
        <v>119.27549058503979</v>
      </c>
      <c r="D13" s="25">
        <f t="shared" ca="1" si="1"/>
        <v>119.27549058503979</v>
      </c>
      <c r="E13" s="25">
        <f t="shared" ca="1" si="2"/>
        <v>0.57128699368161562</v>
      </c>
      <c r="F13" s="25">
        <f t="shared" ca="1" si="3"/>
        <v>5.5986357969043663</v>
      </c>
      <c r="G13" s="25">
        <f t="shared" ca="1" si="4"/>
        <v>124.87412638194415</v>
      </c>
      <c r="H13" s="25">
        <f t="shared" ca="1" si="0"/>
        <v>0</v>
      </c>
      <c r="J13" s="25">
        <v>8</v>
      </c>
      <c r="K13" s="30">
        <v>15</v>
      </c>
      <c r="L13" s="25">
        <f t="shared" si="10"/>
        <v>120</v>
      </c>
      <c r="M13" s="25">
        <f t="shared" ca="1" si="11"/>
        <v>120</v>
      </c>
      <c r="N13" s="25">
        <f t="shared" ca="1" si="5"/>
        <v>0.42734878060109305</v>
      </c>
      <c r="O13" s="25">
        <f t="shared" ca="1" si="6"/>
        <v>8.5015478277047656</v>
      </c>
      <c r="P13" s="25">
        <f t="shared" ca="1" si="7"/>
        <v>128.50154782770477</v>
      </c>
      <c r="Q13" s="25">
        <f t="shared" ca="1" si="8"/>
        <v>0</v>
      </c>
    </row>
    <row r="14" spans="1:17">
      <c r="A14" s="25">
        <v>9</v>
      </c>
      <c r="B14" s="25">
        <v>13.266396069215979</v>
      </c>
      <c r="C14" s="30">
        <f t="shared" si="9"/>
        <v>132.54188665425576</v>
      </c>
      <c r="D14" s="25">
        <f t="shared" ca="1" si="1"/>
        <v>132.54188665425576</v>
      </c>
      <c r="E14" s="25">
        <f t="shared" ca="1" si="2"/>
        <v>0.36669691942715865</v>
      </c>
      <c r="F14" s="25">
        <f t="shared" ca="1" si="3"/>
        <v>10.032196047387291</v>
      </c>
      <c r="G14" s="25">
        <f t="shared" ca="1" si="4"/>
        <v>142.57408270164305</v>
      </c>
      <c r="H14" s="25">
        <f t="shared" ca="1" si="0"/>
        <v>0</v>
      </c>
      <c r="J14" s="25">
        <v>9</v>
      </c>
      <c r="K14" s="30">
        <v>15</v>
      </c>
      <c r="L14" s="25">
        <f t="shared" si="10"/>
        <v>135</v>
      </c>
      <c r="M14" s="25">
        <f t="shared" ca="1" si="11"/>
        <v>135</v>
      </c>
      <c r="N14" s="25">
        <f t="shared" ca="1" si="5"/>
        <v>0.28989022464962166</v>
      </c>
      <c r="O14" s="25">
        <f t="shared" ca="1" si="6"/>
        <v>12.38252963355297</v>
      </c>
      <c r="P14" s="25">
        <f t="shared" ca="1" si="7"/>
        <v>147.38252963355296</v>
      </c>
      <c r="Q14" s="25">
        <f t="shared" ca="1" si="8"/>
        <v>0</v>
      </c>
    </row>
    <row r="15" spans="1:17">
      <c r="A15" s="25">
        <v>10</v>
      </c>
      <c r="B15" s="25">
        <v>18.0336924344615</v>
      </c>
      <c r="C15" s="30">
        <f t="shared" si="9"/>
        <v>150.57557908871726</v>
      </c>
      <c r="D15" s="25">
        <f t="shared" ca="1" si="1"/>
        <v>150.57557908871726</v>
      </c>
      <c r="E15" s="25">
        <f t="shared" ca="1" si="2"/>
        <v>0.44973815917033688</v>
      </c>
      <c r="F15" s="25">
        <f t="shared" ca="1" si="3"/>
        <v>7.9908973407931239</v>
      </c>
      <c r="G15" s="25">
        <f t="shared" ca="1" si="4"/>
        <v>158.56647642951037</v>
      </c>
      <c r="H15" s="25">
        <f t="shared" ca="1" si="0"/>
        <v>0</v>
      </c>
      <c r="J15" s="25">
        <v>10</v>
      </c>
      <c r="K15" s="30">
        <v>15</v>
      </c>
      <c r="L15" s="25">
        <f t="shared" si="10"/>
        <v>150</v>
      </c>
      <c r="M15" s="25">
        <f t="shared" ca="1" si="11"/>
        <v>150</v>
      </c>
      <c r="N15" s="25">
        <f t="shared" ca="1" si="5"/>
        <v>0.23337576178240371</v>
      </c>
      <c r="O15" s="25">
        <f t="shared" ca="1" si="6"/>
        <v>14.551054129267403</v>
      </c>
      <c r="P15" s="25">
        <f t="shared" ca="1" si="7"/>
        <v>164.55105412926741</v>
      </c>
      <c r="Q15" s="25">
        <f t="shared" ca="1" si="8"/>
        <v>0</v>
      </c>
    </row>
    <row r="16" spans="1:17">
      <c r="A16" s="25">
        <v>11</v>
      </c>
      <c r="B16" s="25">
        <v>14.810937833796197</v>
      </c>
      <c r="C16" s="30">
        <f t="shared" si="9"/>
        <v>165.38651692251347</v>
      </c>
      <c r="D16" s="25">
        <f t="shared" ca="1" si="1"/>
        <v>165.38651692251347</v>
      </c>
      <c r="E16" s="25">
        <f t="shared" ca="1" si="2"/>
        <v>0.64750112067254451</v>
      </c>
      <c r="F16" s="25">
        <f t="shared" ca="1" si="3"/>
        <v>4.3463475464153349</v>
      </c>
      <c r="G16" s="25">
        <f t="shared" ca="1" si="4"/>
        <v>169.7328644689288</v>
      </c>
      <c r="H16" s="25">
        <f t="shared" ca="1" si="0"/>
        <v>0</v>
      </c>
      <c r="J16" s="25">
        <v>11</v>
      </c>
      <c r="K16" s="30">
        <v>15</v>
      </c>
      <c r="L16" s="25">
        <f t="shared" si="10"/>
        <v>165</v>
      </c>
      <c r="M16" s="25">
        <f t="shared" ca="1" si="11"/>
        <v>165</v>
      </c>
      <c r="N16" s="25">
        <f t="shared" ca="1" si="5"/>
        <v>0.69281155184719911</v>
      </c>
      <c r="O16" s="25">
        <f t="shared" ca="1" si="6"/>
        <v>3.6699724772858309</v>
      </c>
      <c r="P16" s="25">
        <f t="shared" ca="1" si="7"/>
        <v>168.66997247728582</v>
      </c>
      <c r="Q16" s="25">
        <f t="shared" ca="1" si="8"/>
        <v>0</v>
      </c>
    </row>
    <row r="17" spans="1:17">
      <c r="A17" s="25">
        <v>12</v>
      </c>
      <c r="B17" s="25">
        <v>14.598223822748498</v>
      </c>
      <c r="C17" s="30">
        <f t="shared" si="9"/>
        <v>179.98474074526197</v>
      </c>
      <c r="D17" s="25">
        <f t="shared" ca="1" si="1"/>
        <v>179.98474074526197</v>
      </c>
      <c r="E17" s="25">
        <f t="shared" ca="1" si="2"/>
        <v>0.77813001569240225</v>
      </c>
      <c r="F17" s="25">
        <f t="shared" ca="1" si="3"/>
        <v>2.5086165348008524</v>
      </c>
      <c r="G17" s="25">
        <f t="shared" ca="1" si="4"/>
        <v>182.49335728006284</v>
      </c>
      <c r="H17" s="25">
        <f t="shared" ca="1" si="0"/>
        <v>0</v>
      </c>
      <c r="J17" s="25">
        <v>12</v>
      </c>
      <c r="K17" s="30">
        <v>15</v>
      </c>
      <c r="L17" s="25">
        <f t="shared" si="10"/>
        <v>180</v>
      </c>
      <c r="M17" s="25">
        <f t="shared" ca="1" si="11"/>
        <v>180</v>
      </c>
      <c r="N17" s="25">
        <f t="shared" ca="1" si="5"/>
        <v>0.19416077588987513</v>
      </c>
      <c r="O17" s="25">
        <f t="shared" ca="1" si="6"/>
        <v>16.390687214352123</v>
      </c>
      <c r="P17" s="25">
        <f t="shared" ca="1" si="7"/>
        <v>196.39068721435211</v>
      </c>
      <c r="Q17" s="25">
        <f t="shared" ca="1" si="8"/>
        <v>0</v>
      </c>
    </row>
    <row r="18" spans="1:17">
      <c r="A18" s="25">
        <v>13</v>
      </c>
      <c r="B18" s="25">
        <v>19.815973387859735</v>
      </c>
      <c r="C18" s="30">
        <f t="shared" si="9"/>
        <v>199.80071413312172</v>
      </c>
      <c r="D18" s="25">
        <f t="shared" ca="1" si="1"/>
        <v>199.80071413312172</v>
      </c>
      <c r="E18" s="25">
        <f t="shared" ca="1" si="2"/>
        <v>0.56279576401673981</v>
      </c>
      <c r="F18" s="25">
        <f t="shared" ca="1" si="3"/>
        <v>5.7483848039293655</v>
      </c>
      <c r="G18" s="25">
        <f t="shared" ca="1" si="4"/>
        <v>205.54909893705107</v>
      </c>
      <c r="H18" s="25">
        <f t="shared" ca="1" si="0"/>
        <v>0</v>
      </c>
      <c r="J18" s="25">
        <v>13</v>
      </c>
      <c r="K18" s="30">
        <v>15</v>
      </c>
      <c r="L18" s="25">
        <f t="shared" si="10"/>
        <v>195</v>
      </c>
      <c r="M18" s="25">
        <f t="shared" ca="1" si="11"/>
        <v>196.39068721435211</v>
      </c>
      <c r="N18" s="25">
        <f t="shared" ca="1" si="5"/>
        <v>0.69201041013836451</v>
      </c>
      <c r="O18" s="25">
        <f t="shared" ca="1" si="6"/>
        <v>3.6815427992507073</v>
      </c>
      <c r="P18" s="25">
        <f t="shared" ca="1" si="7"/>
        <v>200.07223001360282</v>
      </c>
      <c r="Q18" s="25">
        <f t="shared" ca="1" si="8"/>
        <v>1.3906872143521127</v>
      </c>
    </row>
    <row r="19" spans="1:17">
      <c r="A19" s="25">
        <v>14</v>
      </c>
      <c r="B19" s="25">
        <v>10.614947965941344</v>
      </c>
      <c r="C19" s="30">
        <f t="shared" si="9"/>
        <v>210.41566209906307</v>
      </c>
      <c r="D19" s="25">
        <f t="shared" ca="1" si="1"/>
        <v>210.41566209906307</v>
      </c>
      <c r="E19" s="25">
        <f t="shared" ca="1" si="2"/>
        <v>0.53697292042105116</v>
      </c>
      <c r="F19" s="25">
        <f t="shared" ca="1" si="3"/>
        <v>6.2180761326610252</v>
      </c>
      <c r="G19" s="25">
        <f t="shared" ca="1" si="4"/>
        <v>216.6337382317241</v>
      </c>
      <c r="H19" s="25">
        <f t="shared" ca="1" si="0"/>
        <v>0</v>
      </c>
      <c r="J19" s="25">
        <v>14</v>
      </c>
      <c r="K19" s="30">
        <v>15</v>
      </c>
      <c r="L19" s="25">
        <f t="shared" si="10"/>
        <v>210</v>
      </c>
      <c r="M19" s="25">
        <f t="shared" ca="1" si="11"/>
        <v>210</v>
      </c>
      <c r="N19" s="25">
        <f t="shared" ca="1" si="5"/>
        <v>0.29692550411263363</v>
      </c>
      <c r="O19" s="25">
        <f t="shared" ca="1" si="6"/>
        <v>12.142739995456077</v>
      </c>
      <c r="P19" s="25">
        <f t="shared" ca="1" si="7"/>
        <v>222.14273999545608</v>
      </c>
      <c r="Q19" s="25">
        <f t="shared" ca="1" si="8"/>
        <v>0</v>
      </c>
    </row>
    <row r="20" spans="1:17">
      <c r="A20" s="25">
        <v>15</v>
      </c>
      <c r="B20" s="25">
        <v>13.289284951322976</v>
      </c>
      <c r="C20" s="30">
        <f t="shared" si="9"/>
        <v>223.70494705038604</v>
      </c>
      <c r="D20" s="25">
        <f t="shared" ca="1" si="1"/>
        <v>223.70494705038604</v>
      </c>
      <c r="E20" s="25">
        <f t="shared" ca="1" si="2"/>
        <v>0.11249269485487734</v>
      </c>
      <c r="F20" s="25">
        <f t="shared" ca="1" si="3"/>
        <v>21.848669940693188</v>
      </c>
      <c r="G20" s="25">
        <f t="shared" ca="1" si="4"/>
        <v>245.55361699107922</v>
      </c>
      <c r="H20" s="25">
        <f t="shared" ca="1" si="0"/>
        <v>0</v>
      </c>
      <c r="J20" s="25">
        <v>15</v>
      </c>
      <c r="K20" s="30">
        <v>15</v>
      </c>
      <c r="L20" s="25">
        <f t="shared" si="10"/>
        <v>225</v>
      </c>
      <c r="M20" s="25">
        <f t="shared" ca="1" si="11"/>
        <v>225</v>
      </c>
      <c r="N20" s="25">
        <f t="shared" ca="1" si="5"/>
        <v>6.3033339857243575E-3</v>
      </c>
      <c r="O20" s="25">
        <f t="shared" ca="1" si="6"/>
        <v>50.66676581480516</v>
      </c>
      <c r="P20" s="25">
        <f t="shared" ca="1" si="7"/>
        <v>275.66676581480516</v>
      </c>
      <c r="Q20" s="25">
        <f t="shared" ca="1" si="8"/>
        <v>0</v>
      </c>
    </row>
    <row r="21" spans="1:17">
      <c r="A21" s="25">
        <v>16</v>
      </c>
      <c r="B21" s="25">
        <v>11.764275032807397</v>
      </c>
      <c r="C21" s="30">
        <f t="shared" si="9"/>
        <v>235.46922208319344</v>
      </c>
      <c r="D21" s="25">
        <f t="shared" ca="1" si="1"/>
        <v>245.55361699107922</v>
      </c>
      <c r="E21" s="25">
        <f t="shared" ca="1" si="2"/>
        <v>0.54810397170269309</v>
      </c>
      <c r="F21" s="25">
        <f t="shared" ca="1" si="3"/>
        <v>6.0129028064598842</v>
      </c>
      <c r="G21" s="25">
        <f t="shared" ca="1" si="4"/>
        <v>251.56651979753912</v>
      </c>
      <c r="H21" s="25">
        <f t="shared" ca="1" si="0"/>
        <v>10.08439490788578</v>
      </c>
      <c r="J21" s="25">
        <v>16</v>
      </c>
      <c r="K21" s="30">
        <v>15</v>
      </c>
      <c r="L21" s="25">
        <f t="shared" si="10"/>
        <v>240</v>
      </c>
      <c r="M21" s="25">
        <f t="shared" ca="1" si="11"/>
        <v>275.66676581480516</v>
      </c>
      <c r="N21" s="25">
        <f t="shared" ca="1" si="5"/>
        <v>0.82729116300087158</v>
      </c>
      <c r="O21" s="25">
        <f t="shared" ca="1" si="6"/>
        <v>1.8959857457776341</v>
      </c>
      <c r="P21" s="25">
        <f t="shared" ca="1" si="7"/>
        <v>277.5627515605828</v>
      </c>
      <c r="Q21" s="25">
        <f t="shared" ca="1" si="8"/>
        <v>35.66676581480516</v>
      </c>
    </row>
    <row r="22" spans="1:17">
      <c r="A22" s="25">
        <v>17</v>
      </c>
      <c r="B22" s="25">
        <v>16.706137272255624</v>
      </c>
      <c r="C22" s="30">
        <f t="shared" si="9"/>
        <v>252.17535935544907</v>
      </c>
      <c r="D22" s="25">
        <f t="shared" ca="1" si="1"/>
        <v>252.17535935544907</v>
      </c>
      <c r="E22" s="25">
        <f t="shared" ca="1" si="2"/>
        <v>0.42300665548388283</v>
      </c>
      <c r="F22" s="25">
        <f t="shared" ca="1" si="3"/>
        <v>8.6036736605518609</v>
      </c>
      <c r="G22" s="25">
        <f t="shared" ca="1" si="4"/>
        <v>260.77903301600094</v>
      </c>
      <c r="H22" s="25">
        <f t="shared" ca="1" si="0"/>
        <v>0</v>
      </c>
      <c r="J22" s="25">
        <v>17</v>
      </c>
      <c r="K22" s="30">
        <v>15</v>
      </c>
      <c r="L22" s="25">
        <f t="shared" si="10"/>
        <v>255</v>
      </c>
      <c r="M22" s="25">
        <f t="shared" ca="1" si="11"/>
        <v>277.5627515605828</v>
      </c>
      <c r="N22" s="25">
        <f t="shared" ca="1" si="5"/>
        <v>0.4695442958739745</v>
      </c>
      <c r="O22" s="25">
        <f t="shared" ca="1" si="6"/>
        <v>7.5599263787478534</v>
      </c>
      <c r="P22" s="25">
        <f t="shared" ca="1" si="7"/>
        <v>285.12267793933063</v>
      </c>
      <c r="Q22" s="25">
        <f t="shared" ca="1" si="8"/>
        <v>22.562751560582797</v>
      </c>
    </row>
    <row r="23" spans="1:17">
      <c r="A23" s="25">
        <v>18</v>
      </c>
      <c r="B23" s="25">
        <v>16.204107791375471</v>
      </c>
      <c r="C23" s="30">
        <f t="shared" si="9"/>
        <v>268.37946714682454</v>
      </c>
      <c r="D23" s="25">
        <f t="shared" ca="1" si="1"/>
        <v>268.37946714682454</v>
      </c>
      <c r="E23" s="25">
        <f t="shared" ca="1" si="2"/>
        <v>0.78263109092838712</v>
      </c>
      <c r="F23" s="25">
        <f t="shared" ca="1" si="3"/>
        <v>2.4509384225614781</v>
      </c>
      <c r="G23" s="25">
        <f t="shared" ca="1" si="4"/>
        <v>270.83040556938602</v>
      </c>
      <c r="H23" s="25">
        <f t="shared" ca="1" si="0"/>
        <v>0</v>
      </c>
      <c r="J23" s="25">
        <v>18</v>
      </c>
      <c r="K23" s="30">
        <v>15</v>
      </c>
      <c r="L23" s="25">
        <f t="shared" si="10"/>
        <v>270</v>
      </c>
      <c r="M23" s="25">
        <f t="shared" ca="1" si="11"/>
        <v>285.12267793933063</v>
      </c>
      <c r="N23" s="25">
        <f t="shared" ca="1" si="5"/>
        <v>0.22299569261896035</v>
      </c>
      <c r="O23" s="25">
        <f t="shared" ca="1" si="6"/>
        <v>15.006028233186104</v>
      </c>
      <c r="P23" s="25">
        <f t="shared" ca="1" si="7"/>
        <v>300.12870617251673</v>
      </c>
      <c r="Q23" s="25">
        <f t="shared" ca="1" si="8"/>
        <v>15.122677939330629</v>
      </c>
    </row>
    <row r="24" spans="1:17">
      <c r="A24" s="25">
        <v>19</v>
      </c>
      <c r="B24" s="25">
        <v>13.464461195715201</v>
      </c>
      <c r="C24" s="30">
        <f t="shared" si="9"/>
        <v>281.84392834253975</v>
      </c>
      <c r="D24" s="25">
        <f t="shared" ca="1" si="1"/>
        <v>281.84392834253975</v>
      </c>
      <c r="E24" s="25">
        <f t="shared" ca="1" si="2"/>
        <v>0.47519629291949961</v>
      </c>
      <c r="F24" s="25">
        <f t="shared" ca="1" si="3"/>
        <v>7.4402731205945969</v>
      </c>
      <c r="G24" s="25">
        <f t="shared" ca="1" si="4"/>
        <v>289.28420146313437</v>
      </c>
      <c r="H24" s="25">
        <f t="shared" ca="1" si="0"/>
        <v>0</v>
      </c>
      <c r="J24" s="25">
        <v>19</v>
      </c>
      <c r="K24" s="30">
        <v>15</v>
      </c>
      <c r="L24" s="25">
        <f t="shared" si="10"/>
        <v>285</v>
      </c>
      <c r="M24" s="25">
        <f t="shared" ca="1" si="11"/>
        <v>300.12870617251673</v>
      </c>
      <c r="N24" s="25">
        <f t="shared" ca="1" si="5"/>
        <v>0.51181161118207097</v>
      </c>
      <c r="O24" s="25">
        <f t="shared" ca="1" si="6"/>
        <v>6.6979866856172068</v>
      </c>
      <c r="P24" s="25">
        <f t="shared" ca="1" si="7"/>
        <v>306.82669285813392</v>
      </c>
      <c r="Q24" s="25">
        <f t="shared" ca="1" si="8"/>
        <v>15.128706172516729</v>
      </c>
    </row>
    <row r="25" spans="1:17">
      <c r="A25" s="25">
        <v>20</v>
      </c>
      <c r="B25" s="25">
        <v>13.243812372203742</v>
      </c>
      <c r="C25" s="30">
        <f t="shared" si="9"/>
        <v>295.08774071474352</v>
      </c>
      <c r="D25" s="25">
        <f t="shared" ca="1" si="1"/>
        <v>295.08774071474352</v>
      </c>
      <c r="E25" s="25">
        <f t="shared" ca="1" si="2"/>
        <v>0.90486016481621567</v>
      </c>
      <c r="F25" s="25">
        <f t="shared" ca="1" si="3"/>
        <v>0.99974861235962487</v>
      </c>
      <c r="G25" s="25">
        <f t="shared" ca="1" si="4"/>
        <v>296.08748932710313</v>
      </c>
      <c r="H25" s="25">
        <f t="shared" ca="1" si="0"/>
        <v>0</v>
      </c>
      <c r="J25" s="25">
        <v>20</v>
      </c>
      <c r="K25" s="30">
        <v>15</v>
      </c>
      <c r="L25" s="25">
        <f t="shared" si="10"/>
        <v>300</v>
      </c>
      <c r="M25" s="25">
        <f t="shared" ca="1" si="11"/>
        <v>306.82669285813392</v>
      </c>
      <c r="N25" s="25">
        <f t="shared" ca="1" si="5"/>
        <v>0.59674755189265105</v>
      </c>
      <c r="O25" s="25">
        <f t="shared" ca="1" si="6"/>
        <v>5.1626111617186199</v>
      </c>
      <c r="P25" s="25">
        <f t="shared" ca="1" si="7"/>
        <v>311.98930401985257</v>
      </c>
      <c r="Q25" s="25">
        <f t="shared" ca="1" si="8"/>
        <v>6.8266928581339243</v>
      </c>
    </row>
    <row r="26" spans="1:17">
      <c r="A26" s="25">
        <v>21</v>
      </c>
      <c r="B26" s="25">
        <v>17.754448072756126</v>
      </c>
      <c r="C26" s="30">
        <f t="shared" si="9"/>
        <v>312.84218878749965</v>
      </c>
      <c r="D26" s="25">
        <f t="shared" ca="1" si="1"/>
        <v>312.84218878749965</v>
      </c>
      <c r="E26" s="25">
        <f t="shared" ca="1" si="2"/>
        <v>0.40288437878157612</v>
      </c>
      <c r="F26" s="25">
        <f t="shared" ca="1" si="3"/>
        <v>9.0910565948591326</v>
      </c>
      <c r="G26" s="25">
        <f t="shared" ca="1" si="4"/>
        <v>321.93324538235879</v>
      </c>
      <c r="H26" s="25">
        <f t="shared" ca="1" si="0"/>
        <v>0</v>
      </c>
      <c r="J26" s="25">
        <v>21</v>
      </c>
      <c r="K26" s="30">
        <v>15</v>
      </c>
      <c r="L26" s="25">
        <f t="shared" si="10"/>
        <v>315</v>
      </c>
      <c r="M26" s="25">
        <f t="shared" ca="1" si="11"/>
        <v>315</v>
      </c>
      <c r="N26" s="25">
        <f t="shared" ca="1" si="5"/>
        <v>0.64609042832995633</v>
      </c>
      <c r="O26" s="25">
        <f t="shared" ca="1" si="6"/>
        <v>4.3681580306117516</v>
      </c>
      <c r="P26" s="25">
        <f t="shared" ca="1" si="7"/>
        <v>319.36815803061177</v>
      </c>
      <c r="Q26" s="25">
        <f t="shared" ca="1" si="8"/>
        <v>0</v>
      </c>
    </row>
    <row r="27" spans="1:17">
      <c r="A27" s="25">
        <v>22</v>
      </c>
      <c r="B27" s="25">
        <v>12.086550492873929</v>
      </c>
      <c r="C27" s="30">
        <f t="shared" si="9"/>
        <v>324.92873928037358</v>
      </c>
      <c r="D27" s="25">
        <f t="shared" ca="1" si="1"/>
        <v>324.92873928037358</v>
      </c>
      <c r="E27" s="25">
        <f t="shared" ca="1" si="2"/>
        <v>0.34478810345013489</v>
      </c>
      <c r="F27" s="25">
        <f t="shared" ca="1" si="3"/>
        <v>10.64825243542662</v>
      </c>
      <c r="G27" s="25">
        <f t="shared" ca="1" si="4"/>
        <v>335.5769917158002</v>
      </c>
      <c r="H27" s="25">
        <f t="shared" ca="1" si="0"/>
        <v>0</v>
      </c>
      <c r="J27" s="25">
        <v>22</v>
      </c>
      <c r="K27" s="30">
        <v>15</v>
      </c>
      <c r="L27" s="25">
        <f t="shared" si="10"/>
        <v>330</v>
      </c>
      <c r="M27" s="25">
        <f t="shared" ca="1" si="11"/>
        <v>330</v>
      </c>
      <c r="N27" s="25">
        <f t="shared" ca="1" si="5"/>
        <v>0.73411445612355808</v>
      </c>
      <c r="O27" s="25">
        <f t="shared" ca="1" si="6"/>
        <v>3.0909032775094456</v>
      </c>
      <c r="P27" s="25">
        <f t="shared" ca="1" si="7"/>
        <v>333.09090327750943</v>
      </c>
      <c r="Q27" s="25">
        <f t="shared" ca="1" si="8"/>
        <v>0</v>
      </c>
    </row>
    <row r="28" spans="1:17">
      <c r="A28" s="25">
        <v>23</v>
      </c>
      <c r="B28" s="25">
        <v>12.27240821558275</v>
      </c>
      <c r="C28" s="30">
        <f t="shared" si="9"/>
        <v>337.20114749595632</v>
      </c>
      <c r="D28" s="25">
        <f t="shared" ca="1" si="1"/>
        <v>337.20114749595632</v>
      </c>
      <c r="E28" s="25">
        <f t="shared" ca="1" si="2"/>
        <v>8.8389585725078268E-3</v>
      </c>
      <c r="F28" s="25">
        <f t="shared" ca="1" si="3"/>
        <v>47.285862178123949</v>
      </c>
      <c r="G28" s="25">
        <f t="shared" ca="1" si="4"/>
        <v>384.48700967408024</v>
      </c>
      <c r="H28" s="25">
        <f t="shared" ca="1" si="0"/>
        <v>0</v>
      </c>
      <c r="J28" s="25">
        <v>23</v>
      </c>
      <c r="K28" s="30">
        <v>15</v>
      </c>
      <c r="L28" s="25">
        <f t="shared" si="10"/>
        <v>345</v>
      </c>
      <c r="M28" s="25">
        <f t="shared" ca="1" si="11"/>
        <v>345</v>
      </c>
      <c r="N28" s="25">
        <f t="shared" ca="1" si="5"/>
        <v>0.58716130803086541</v>
      </c>
      <c r="O28" s="25">
        <f t="shared" ca="1" si="6"/>
        <v>5.324556961708339</v>
      </c>
      <c r="P28" s="25">
        <f t="shared" ca="1" si="7"/>
        <v>350.32455696170837</v>
      </c>
      <c r="Q28" s="25">
        <f t="shared" ca="1" si="8"/>
        <v>0</v>
      </c>
    </row>
    <row r="29" spans="1:17">
      <c r="A29" s="25">
        <v>24</v>
      </c>
      <c r="B29" s="25">
        <v>16.848048341319011</v>
      </c>
      <c r="C29" s="30">
        <f t="shared" si="9"/>
        <v>354.04919583727531</v>
      </c>
      <c r="D29" s="25">
        <f t="shared" ca="1" si="1"/>
        <v>384.48700967408024</v>
      </c>
      <c r="E29" s="25">
        <f t="shared" ca="1" si="2"/>
        <v>0.8524629495148186</v>
      </c>
      <c r="F29" s="25">
        <f t="shared" ca="1" si="3"/>
        <v>1.5962553174860585</v>
      </c>
      <c r="G29" s="25">
        <f t="shared" ca="1" si="4"/>
        <v>386.0832649915663</v>
      </c>
      <c r="H29" s="25">
        <f t="shared" ca="1" si="0"/>
        <v>30.437813836804935</v>
      </c>
      <c r="J29" s="25">
        <v>24</v>
      </c>
      <c r="K29" s="30">
        <v>15</v>
      </c>
      <c r="L29" s="25">
        <f t="shared" si="10"/>
        <v>360</v>
      </c>
      <c r="M29" s="25">
        <f t="shared" ca="1" si="11"/>
        <v>360</v>
      </c>
      <c r="N29" s="25">
        <f t="shared" ca="1" si="5"/>
        <v>0.3121043009177884</v>
      </c>
      <c r="O29" s="25">
        <f t="shared" ca="1" si="6"/>
        <v>11.644178492242943</v>
      </c>
      <c r="P29" s="25">
        <f t="shared" ca="1" si="7"/>
        <v>371.64417849224293</v>
      </c>
      <c r="Q29" s="25">
        <f t="shared" ca="1" si="8"/>
        <v>0</v>
      </c>
    </row>
    <row r="30" spans="1:17">
      <c r="A30" s="25">
        <v>25</v>
      </c>
      <c r="B30" s="25">
        <v>18.673360393078404</v>
      </c>
      <c r="C30" s="30">
        <f t="shared" si="9"/>
        <v>372.72255623035369</v>
      </c>
      <c r="D30" s="25">
        <f t="shared" ca="1" si="1"/>
        <v>386.0832649915663</v>
      </c>
      <c r="E30" s="25">
        <f t="shared" ca="1" si="2"/>
        <v>0.54602787192662028</v>
      </c>
      <c r="F30" s="25">
        <f t="shared" ca="1" si="3"/>
        <v>6.0508525705545804</v>
      </c>
      <c r="G30" s="25">
        <f t="shared" ca="1" si="4"/>
        <v>392.13411756212088</v>
      </c>
      <c r="H30" s="25">
        <f t="shared" ca="1" si="0"/>
        <v>13.360708761212607</v>
      </c>
      <c r="J30" s="25">
        <v>25</v>
      </c>
      <c r="K30" s="30">
        <v>15</v>
      </c>
      <c r="L30" s="25">
        <f t="shared" si="10"/>
        <v>375</v>
      </c>
      <c r="M30" s="25">
        <f t="shared" ca="1" si="11"/>
        <v>375</v>
      </c>
      <c r="N30" s="25">
        <f t="shared" ca="1" si="5"/>
        <v>7.4780745948718086E-2</v>
      </c>
      <c r="O30" s="25">
        <f t="shared" ca="1" si="6"/>
        <v>25.931948342392992</v>
      </c>
      <c r="P30" s="25">
        <f t="shared" ca="1" si="7"/>
        <v>400.93194834239301</v>
      </c>
      <c r="Q30" s="25">
        <f t="shared" ca="1" si="8"/>
        <v>0</v>
      </c>
    </row>
    <row r="31" spans="1:17">
      <c r="A31" s="25">
        <v>26</v>
      </c>
      <c r="B31" s="25">
        <v>18.685567796868803</v>
      </c>
      <c r="C31" s="30">
        <f t="shared" si="9"/>
        <v>391.40812402722247</v>
      </c>
      <c r="D31" s="25">
        <f t="shared" ca="1" si="1"/>
        <v>392.13411756212088</v>
      </c>
      <c r="E31" s="25">
        <f t="shared" ca="1" si="2"/>
        <v>0.25207418498671075</v>
      </c>
      <c r="F31" s="25">
        <f t="shared" ca="1" si="3"/>
        <v>13.780318499255371</v>
      </c>
      <c r="G31" s="25">
        <f t="shared" ca="1" si="4"/>
        <v>405.91443606137625</v>
      </c>
      <c r="H31" s="25">
        <f t="shared" ca="1" si="0"/>
        <v>0.72599353489840723</v>
      </c>
      <c r="J31" s="25">
        <v>26</v>
      </c>
      <c r="K31" s="30">
        <v>15</v>
      </c>
      <c r="L31" s="25">
        <f t="shared" si="10"/>
        <v>390</v>
      </c>
      <c r="M31" s="25">
        <f t="shared" ca="1" si="11"/>
        <v>400.93194834239301</v>
      </c>
      <c r="N31" s="25">
        <f t="shared" ca="1" si="5"/>
        <v>0.12478956060652513</v>
      </c>
      <c r="O31" s="25">
        <f t="shared" ca="1" si="6"/>
        <v>20.81126475531758</v>
      </c>
      <c r="P31" s="25">
        <f t="shared" ca="1" si="7"/>
        <v>421.74321309771062</v>
      </c>
      <c r="Q31" s="25">
        <f t="shared" ca="1" si="8"/>
        <v>10.931948342393014</v>
      </c>
    </row>
    <row r="32" spans="1:17">
      <c r="A32" s="25">
        <v>27</v>
      </c>
      <c r="B32" s="25">
        <v>10.753807184057131</v>
      </c>
      <c r="C32" s="30">
        <f t="shared" si="9"/>
        <v>402.16193121127958</v>
      </c>
      <c r="D32" s="25">
        <f t="shared" ca="1" si="1"/>
        <v>405.91443606137625</v>
      </c>
      <c r="E32" s="25">
        <f t="shared" ca="1" si="2"/>
        <v>0.73959483255149316</v>
      </c>
      <c r="F32" s="25">
        <f t="shared" ca="1" si="3"/>
        <v>3.0165276630875475</v>
      </c>
      <c r="G32" s="25">
        <f t="shared" ca="1" si="4"/>
        <v>408.93096372446382</v>
      </c>
      <c r="H32" s="25">
        <f t="shared" ca="1" si="0"/>
        <v>3.7525048500966705</v>
      </c>
      <c r="J32" s="25">
        <v>27</v>
      </c>
      <c r="K32" s="30">
        <v>15</v>
      </c>
      <c r="L32" s="25">
        <f t="shared" si="10"/>
        <v>405</v>
      </c>
      <c r="M32" s="25">
        <f t="shared" ca="1" si="11"/>
        <v>421.74321309771062</v>
      </c>
      <c r="N32" s="25">
        <f t="shared" ca="1" si="5"/>
        <v>0.50811609298456939</v>
      </c>
      <c r="O32" s="25">
        <f t="shared" ca="1" si="6"/>
        <v>6.7704532801535926</v>
      </c>
      <c r="P32" s="25">
        <f t="shared" ca="1" si="7"/>
        <v>428.51366637786424</v>
      </c>
      <c r="Q32" s="25">
        <f t="shared" ca="1" si="8"/>
        <v>16.743213097710623</v>
      </c>
    </row>
    <row r="33" spans="1:17">
      <c r="A33" s="25">
        <v>28</v>
      </c>
      <c r="B33" s="25">
        <v>17.526169621875667</v>
      </c>
      <c r="C33" s="30">
        <f t="shared" si="9"/>
        <v>419.68810083315526</v>
      </c>
      <c r="D33" s="25">
        <f t="shared" ca="1" si="1"/>
        <v>419.68810083315526</v>
      </c>
      <c r="E33" s="25">
        <f t="shared" ca="1" si="2"/>
        <v>0.9830248720939192</v>
      </c>
      <c r="F33" s="25">
        <f t="shared" ca="1" si="3"/>
        <v>0.17120856923205735</v>
      </c>
      <c r="G33" s="25">
        <f t="shared" ca="1" si="4"/>
        <v>419.85930940238734</v>
      </c>
      <c r="H33" s="25">
        <f t="shared" ca="1" si="0"/>
        <v>0</v>
      </c>
      <c r="J33" s="25">
        <v>28</v>
      </c>
      <c r="K33" s="30">
        <v>15</v>
      </c>
      <c r="L33" s="25">
        <f t="shared" si="10"/>
        <v>420</v>
      </c>
      <c r="M33" s="25">
        <f t="shared" ca="1" si="11"/>
        <v>428.51366637786424</v>
      </c>
      <c r="N33" s="25">
        <f t="shared" ca="1" si="5"/>
        <v>0.84737626213901063</v>
      </c>
      <c r="O33" s="25">
        <f t="shared" ca="1" si="6"/>
        <v>1.6561045376286083</v>
      </c>
      <c r="P33" s="25">
        <f t="shared" ca="1" si="7"/>
        <v>430.16977091549285</v>
      </c>
      <c r="Q33" s="25">
        <f t="shared" ca="1" si="8"/>
        <v>8.5136663778642401</v>
      </c>
    </row>
    <row r="34" spans="1:17">
      <c r="A34" s="25">
        <v>29</v>
      </c>
      <c r="B34" s="25">
        <v>15.400555436872462</v>
      </c>
      <c r="C34" s="30">
        <f t="shared" si="9"/>
        <v>435.08865627002774</v>
      </c>
      <c r="D34" s="25">
        <f t="shared" ca="1" si="1"/>
        <v>435.08865627002774</v>
      </c>
      <c r="E34" s="25">
        <f t="shared" ca="1" si="2"/>
        <v>8.9399174009996751E-2</v>
      </c>
      <c r="F34" s="25">
        <f t="shared" ca="1" si="3"/>
        <v>24.146438361071322</v>
      </c>
      <c r="G34" s="25">
        <f t="shared" ca="1" si="4"/>
        <v>459.23509463109906</v>
      </c>
      <c r="H34" s="25">
        <f t="shared" ca="1" si="0"/>
        <v>0</v>
      </c>
      <c r="J34" s="25">
        <v>29</v>
      </c>
      <c r="K34" s="30">
        <v>15</v>
      </c>
      <c r="L34" s="25">
        <f t="shared" si="10"/>
        <v>435</v>
      </c>
      <c r="M34" s="25">
        <f t="shared" ca="1" si="11"/>
        <v>435</v>
      </c>
      <c r="N34" s="25">
        <f t="shared" ca="1" si="5"/>
        <v>0.35104201423540116</v>
      </c>
      <c r="O34" s="25">
        <f t="shared" ca="1" si="6"/>
        <v>10.468493640032296</v>
      </c>
      <c r="P34" s="25">
        <f t="shared" ca="1" si="7"/>
        <v>445.46849364003231</v>
      </c>
      <c r="Q34" s="25">
        <f t="shared" ca="1" si="8"/>
        <v>0</v>
      </c>
    </row>
    <row r="35" spans="1:17">
      <c r="A35" s="25">
        <v>30</v>
      </c>
      <c r="B35" s="25">
        <v>10.831629383220923</v>
      </c>
      <c r="C35" s="30">
        <f t="shared" si="9"/>
        <v>445.92028565324864</v>
      </c>
      <c r="D35" s="25">
        <f t="shared" ca="1" si="1"/>
        <v>459.23509463109906</v>
      </c>
      <c r="E35" s="25">
        <f t="shared" ca="1" si="2"/>
        <v>8.3786205289912208E-2</v>
      </c>
      <c r="F35" s="25">
        <f t="shared" ca="1" si="3"/>
        <v>24.794868997234349</v>
      </c>
      <c r="G35" s="25">
        <f t="shared" ca="1" si="4"/>
        <v>484.02996362833341</v>
      </c>
      <c r="H35" s="25">
        <f t="shared" ca="1" si="0"/>
        <v>13.314808977850419</v>
      </c>
      <c r="J35" s="25">
        <v>30</v>
      </c>
      <c r="K35" s="30">
        <v>15</v>
      </c>
      <c r="L35" s="25">
        <f t="shared" si="10"/>
        <v>450</v>
      </c>
      <c r="M35" s="25">
        <f t="shared" ca="1" si="11"/>
        <v>450</v>
      </c>
      <c r="N35" s="25">
        <f t="shared" ca="1" si="5"/>
        <v>0.54258935444786494</v>
      </c>
      <c r="O35" s="25">
        <f t="shared" ca="1" si="6"/>
        <v>6.1140249847084558</v>
      </c>
      <c r="P35" s="25">
        <f t="shared" ca="1" si="7"/>
        <v>456.11402498470846</v>
      </c>
      <c r="Q35" s="25">
        <f t="shared" ca="1" si="8"/>
        <v>0</v>
      </c>
    </row>
    <row r="36" spans="1:17">
      <c r="A36" s="25">
        <v>31</v>
      </c>
      <c r="B36" s="25">
        <v>11.491439558091983</v>
      </c>
      <c r="C36" s="30">
        <f t="shared" si="9"/>
        <v>457.41172521134064</v>
      </c>
      <c r="D36" s="25">
        <f t="shared" ca="1" si="1"/>
        <v>484.02996362833341</v>
      </c>
      <c r="E36" s="25">
        <f t="shared" ca="1" si="2"/>
        <v>0.70921773570582025</v>
      </c>
      <c r="F36" s="25">
        <f t="shared" ca="1" si="3"/>
        <v>3.4359269704934836</v>
      </c>
      <c r="G36" s="25">
        <f t="shared" ca="1" si="4"/>
        <v>487.46589059882689</v>
      </c>
      <c r="H36" s="25">
        <f t="shared" ca="1" si="0"/>
        <v>26.618238416992767</v>
      </c>
      <c r="J36" s="25">
        <v>31</v>
      </c>
      <c r="K36" s="30">
        <v>15</v>
      </c>
      <c r="L36" s="25">
        <f t="shared" si="10"/>
        <v>465</v>
      </c>
      <c r="M36" s="25">
        <f t="shared" ca="1" si="11"/>
        <v>465</v>
      </c>
      <c r="N36" s="25">
        <f t="shared" ca="1" si="5"/>
        <v>0.67057759909325276</v>
      </c>
      <c r="O36" s="25">
        <f t="shared" ca="1" si="6"/>
        <v>3.9961584978284304</v>
      </c>
      <c r="P36" s="25">
        <f t="shared" ca="1" si="7"/>
        <v>468.99615849782845</v>
      </c>
      <c r="Q36" s="25">
        <f t="shared" ca="1" si="8"/>
        <v>0</v>
      </c>
    </row>
    <row r="37" spans="1:17">
      <c r="A37" s="25">
        <v>32</v>
      </c>
      <c r="B37" s="25">
        <v>11.3037507248146</v>
      </c>
      <c r="C37" s="30">
        <f t="shared" si="9"/>
        <v>468.71547593615526</v>
      </c>
      <c r="D37" s="25">
        <f t="shared" ca="1" si="1"/>
        <v>487.46589059882689</v>
      </c>
      <c r="E37" s="25">
        <f t="shared" ca="1" si="2"/>
        <v>0.31215963605164954</v>
      </c>
      <c r="F37" s="25">
        <f t="shared" ca="1" si="3"/>
        <v>11.642405680112397</v>
      </c>
      <c r="G37" s="25">
        <f t="shared" ca="1" si="4"/>
        <v>499.10829627893929</v>
      </c>
      <c r="H37" s="25">
        <f t="shared" ca="1" si="0"/>
        <v>18.750414662671631</v>
      </c>
      <c r="J37" s="25">
        <v>32</v>
      </c>
      <c r="K37" s="30">
        <v>15</v>
      </c>
      <c r="L37" s="25">
        <f t="shared" si="10"/>
        <v>480</v>
      </c>
      <c r="M37" s="25">
        <f t="shared" ca="1" si="11"/>
        <v>480</v>
      </c>
      <c r="N37" s="25">
        <f t="shared" ca="1" si="5"/>
        <v>0.76010216803627739</v>
      </c>
      <c r="O37" s="25">
        <f t="shared" ca="1" si="6"/>
        <v>2.7430242311020092</v>
      </c>
      <c r="P37" s="25">
        <f t="shared" ca="1" si="7"/>
        <v>482.74302423110203</v>
      </c>
      <c r="Q37" s="25">
        <f t="shared" ca="1" si="8"/>
        <v>0</v>
      </c>
    </row>
    <row r="38" spans="1:17">
      <c r="A38" s="25">
        <v>33</v>
      </c>
      <c r="B38" s="25">
        <v>13.536179692983794</v>
      </c>
      <c r="C38" s="30">
        <f t="shared" si="9"/>
        <v>482.25165562913907</v>
      </c>
      <c r="D38" s="25">
        <f t="shared" ca="1" si="1"/>
        <v>499.10829627893929</v>
      </c>
      <c r="E38" s="25">
        <f t="shared" ca="1" si="2"/>
        <v>0.35033720572301619</v>
      </c>
      <c r="F38" s="25">
        <f t="shared" ca="1" si="3"/>
        <v>10.488591433909511</v>
      </c>
      <c r="G38" s="25">
        <f t="shared" ca="1" si="4"/>
        <v>509.5968877128488</v>
      </c>
      <c r="H38" s="25">
        <f t="shared" ca="1" si="0"/>
        <v>16.856640649800227</v>
      </c>
      <c r="J38" s="25">
        <v>33</v>
      </c>
      <c r="K38" s="30">
        <v>15</v>
      </c>
      <c r="L38" s="25">
        <f t="shared" si="10"/>
        <v>495</v>
      </c>
      <c r="M38" s="25">
        <f t="shared" ca="1" si="11"/>
        <v>495</v>
      </c>
      <c r="N38" s="25">
        <f t="shared" ca="1" si="5"/>
        <v>0.10045493697007213</v>
      </c>
      <c r="O38" s="25">
        <f t="shared" ca="1" si="6"/>
        <v>22.980460403966173</v>
      </c>
      <c r="P38" s="25">
        <f t="shared" ca="1" si="7"/>
        <v>517.98046040396616</v>
      </c>
      <c r="Q38" s="25">
        <f t="shared" ca="1" si="8"/>
        <v>0</v>
      </c>
    </row>
    <row r="39" spans="1:17">
      <c r="A39" s="25">
        <v>34</v>
      </c>
      <c r="B39" s="25">
        <v>15.694448683126316</v>
      </c>
      <c r="C39" s="30">
        <f t="shared" si="9"/>
        <v>497.94610431226539</v>
      </c>
      <c r="D39" s="25">
        <f t="shared" ca="1" si="1"/>
        <v>509.5968877128488</v>
      </c>
      <c r="E39" s="25">
        <f t="shared" ca="1" si="2"/>
        <v>0.20574815768786991</v>
      </c>
      <c r="F39" s="25">
        <f t="shared" ca="1" si="3"/>
        <v>15.811023935944757</v>
      </c>
      <c r="G39" s="25">
        <f t="shared" ca="1" si="4"/>
        <v>525.40791164879352</v>
      </c>
      <c r="H39" s="25">
        <f t="shared" ca="1" si="0"/>
        <v>11.650783400583407</v>
      </c>
      <c r="J39" s="25">
        <v>34</v>
      </c>
      <c r="K39" s="30">
        <v>15</v>
      </c>
      <c r="L39" s="25">
        <f t="shared" si="10"/>
        <v>510</v>
      </c>
      <c r="M39" s="25">
        <f t="shared" ca="1" si="11"/>
        <v>517.98046040396616</v>
      </c>
      <c r="N39" s="25">
        <f t="shared" ca="1" si="5"/>
        <v>0.44045780332104834</v>
      </c>
      <c r="O39" s="25">
        <f t="shared" ca="1" si="6"/>
        <v>8.1994063088206044</v>
      </c>
      <c r="P39" s="25">
        <f t="shared" ca="1" si="7"/>
        <v>526.17986671278675</v>
      </c>
      <c r="Q39" s="25">
        <f t="shared" ca="1" si="8"/>
        <v>7.9804604039661626</v>
      </c>
    </row>
    <row r="40" spans="1:17">
      <c r="A40" s="25">
        <v>35</v>
      </c>
      <c r="B40" s="25">
        <v>16.06830042420728</v>
      </c>
      <c r="C40" s="30">
        <f t="shared" si="9"/>
        <v>514.01440473647267</v>
      </c>
      <c r="D40" s="25">
        <f t="shared" ca="1" si="1"/>
        <v>525.40791164879352</v>
      </c>
      <c r="E40" s="25">
        <f t="shared" ca="1" si="2"/>
        <v>0.12581583474653513</v>
      </c>
      <c r="F40" s="25">
        <f t="shared" ca="1" si="3"/>
        <v>20.729360702480697</v>
      </c>
      <c r="G40" s="25">
        <f t="shared" ca="1" si="4"/>
        <v>546.13727235127419</v>
      </c>
      <c r="H40" s="25">
        <f t="shared" ca="1" si="0"/>
        <v>11.393506912320845</v>
      </c>
      <c r="J40" s="25">
        <v>35</v>
      </c>
      <c r="K40" s="30">
        <v>15</v>
      </c>
      <c r="L40" s="25">
        <f t="shared" si="10"/>
        <v>525</v>
      </c>
      <c r="M40" s="25">
        <f t="shared" ca="1" si="11"/>
        <v>526.17986671278675</v>
      </c>
      <c r="N40" s="25">
        <f t="shared" ca="1" si="5"/>
        <v>0.53794949111557921</v>
      </c>
      <c r="O40" s="25">
        <f t="shared" ca="1" si="6"/>
        <v>6.1999060591240474</v>
      </c>
      <c r="P40" s="25">
        <f t="shared" ca="1" si="7"/>
        <v>532.37977277191078</v>
      </c>
      <c r="Q40" s="25">
        <f t="shared" ca="1" si="8"/>
        <v>1.1798667127867475</v>
      </c>
    </row>
    <row r="41" spans="1:17">
      <c r="A41" s="25">
        <v>36</v>
      </c>
      <c r="B41" s="25">
        <v>19.16104617450484</v>
      </c>
      <c r="C41" s="30">
        <f t="shared" si="9"/>
        <v>533.17545091097747</v>
      </c>
      <c r="D41" s="25">
        <f t="shared" ca="1" si="1"/>
        <v>546.13727235127419</v>
      </c>
      <c r="E41" s="25">
        <f t="shared" ca="1" si="2"/>
        <v>0.72796558631147001</v>
      </c>
      <c r="F41" s="25">
        <f t="shared" ca="1" si="3"/>
        <v>3.175015034529646</v>
      </c>
      <c r="G41" s="25">
        <f t="shared" ca="1" si="4"/>
        <v>549.31228738580387</v>
      </c>
      <c r="H41" s="25">
        <f t="shared" ca="1" si="0"/>
        <v>12.961821440296717</v>
      </c>
      <c r="J41" s="25">
        <v>36</v>
      </c>
      <c r="K41" s="30">
        <v>15</v>
      </c>
      <c r="L41" s="25">
        <f t="shared" si="10"/>
        <v>540</v>
      </c>
      <c r="M41" s="25">
        <f t="shared" ca="1" si="11"/>
        <v>540</v>
      </c>
      <c r="N41" s="25">
        <f t="shared" ca="1" si="5"/>
        <v>0.83954556529415791</v>
      </c>
      <c r="O41" s="25">
        <f t="shared" ca="1" si="6"/>
        <v>1.7489452723209886</v>
      </c>
      <c r="P41" s="25">
        <f t="shared" ca="1" si="7"/>
        <v>541.74894527232095</v>
      </c>
      <c r="Q41" s="25">
        <f t="shared" ca="1" si="8"/>
        <v>0</v>
      </c>
    </row>
    <row r="42" spans="1:17">
      <c r="A42" s="25">
        <v>37</v>
      </c>
      <c r="B42" s="25">
        <v>17.958616901150549</v>
      </c>
      <c r="C42" s="30">
        <f t="shared" si="9"/>
        <v>551.13406781212802</v>
      </c>
      <c r="D42" s="25">
        <f t="shared" ca="1" si="1"/>
        <v>551.13406781212802</v>
      </c>
      <c r="E42" s="25">
        <f t="shared" ca="1" si="2"/>
        <v>0.2619213052197592</v>
      </c>
      <c r="F42" s="25">
        <f t="shared" ca="1" si="3"/>
        <v>13.397111820953116</v>
      </c>
      <c r="G42" s="25">
        <f t="shared" ca="1" si="4"/>
        <v>564.53117963308114</v>
      </c>
      <c r="H42" s="25">
        <f t="shared" ca="1" si="0"/>
        <v>0</v>
      </c>
      <c r="J42" s="25">
        <v>37</v>
      </c>
      <c r="K42" s="30">
        <v>15</v>
      </c>
      <c r="L42" s="25">
        <f t="shared" si="10"/>
        <v>555</v>
      </c>
      <c r="M42" s="25">
        <f t="shared" ca="1" si="11"/>
        <v>555</v>
      </c>
      <c r="N42" s="25">
        <f t="shared" ca="1" si="5"/>
        <v>0.65212576687191093</v>
      </c>
      <c r="O42" s="25">
        <f t="shared" ca="1" si="6"/>
        <v>4.2751784168181137</v>
      </c>
      <c r="P42" s="25">
        <f t="shared" ca="1" si="7"/>
        <v>559.27517841681811</v>
      </c>
      <c r="Q42" s="25">
        <f t="shared" ca="1" si="8"/>
        <v>0</v>
      </c>
    </row>
    <row r="43" spans="1:17">
      <c r="A43" s="25">
        <v>38</v>
      </c>
      <c r="B43" s="25">
        <v>10.185247352519303</v>
      </c>
      <c r="C43" s="30">
        <f t="shared" si="9"/>
        <v>561.31931516464738</v>
      </c>
      <c r="D43" s="25">
        <f t="shared" ca="1" si="1"/>
        <v>564.53117963308114</v>
      </c>
      <c r="E43" s="25">
        <f t="shared" ca="1" si="2"/>
        <v>8.8277986413218823E-3</v>
      </c>
      <c r="F43" s="25">
        <f t="shared" ca="1" si="3"/>
        <v>47.298495999413575</v>
      </c>
      <c r="G43" s="25">
        <f t="shared" ca="1" si="4"/>
        <v>611.82967563249474</v>
      </c>
      <c r="H43" s="25">
        <f t="shared" ca="1" si="0"/>
        <v>3.2118644684337596</v>
      </c>
      <c r="J43" s="25">
        <v>38</v>
      </c>
      <c r="K43" s="30">
        <v>15</v>
      </c>
      <c r="L43" s="25">
        <f t="shared" si="10"/>
        <v>570</v>
      </c>
      <c r="M43" s="25">
        <f t="shared" ca="1" si="11"/>
        <v>570</v>
      </c>
      <c r="N43" s="25">
        <f t="shared" ca="1" si="5"/>
        <v>0.12242335703417184</v>
      </c>
      <c r="O43" s="25">
        <f t="shared" ca="1" si="6"/>
        <v>21.002701016661899</v>
      </c>
      <c r="P43" s="25">
        <f t="shared" ca="1" si="7"/>
        <v>591.00270101666194</v>
      </c>
      <c r="Q43" s="25">
        <f t="shared" ca="1" si="8"/>
        <v>0</v>
      </c>
    </row>
    <row r="44" spans="1:17">
      <c r="A44" s="25">
        <v>39</v>
      </c>
      <c r="B44" s="25">
        <v>14.105349894711143</v>
      </c>
      <c r="C44" s="30">
        <f t="shared" si="9"/>
        <v>575.42466505935852</v>
      </c>
      <c r="D44" s="25">
        <f t="shared" ca="1" si="1"/>
        <v>611.82967563249474</v>
      </c>
      <c r="E44" s="25">
        <f t="shared" ca="1" si="2"/>
        <v>0.10588072382221148</v>
      </c>
      <c r="F44" s="25">
        <f t="shared" ca="1" si="3"/>
        <v>22.454420653960231</v>
      </c>
      <c r="G44" s="25">
        <f t="shared" ca="1" si="4"/>
        <v>634.284096286455</v>
      </c>
      <c r="H44" s="25">
        <f t="shared" ca="1" si="0"/>
        <v>36.405010573136224</v>
      </c>
      <c r="J44" s="25">
        <v>39</v>
      </c>
      <c r="K44" s="30">
        <v>15</v>
      </c>
      <c r="L44" s="25">
        <f t="shared" si="10"/>
        <v>585</v>
      </c>
      <c r="M44" s="25">
        <f t="shared" ca="1" si="11"/>
        <v>591.00270101666194</v>
      </c>
      <c r="N44" s="25">
        <f t="shared" ca="1" si="5"/>
        <v>6.6175388348096553E-2</v>
      </c>
      <c r="O44" s="25">
        <f t="shared" ca="1" si="6"/>
        <v>27.154466623845437</v>
      </c>
      <c r="P44" s="25">
        <f t="shared" ca="1" si="7"/>
        <v>618.1571676405074</v>
      </c>
      <c r="Q44" s="25">
        <f t="shared" ca="1" si="8"/>
        <v>6.0027010166619448</v>
      </c>
    </row>
    <row r="45" spans="1:17">
      <c r="A45" s="25">
        <v>40</v>
      </c>
      <c r="B45" s="25">
        <v>16.162907803582875</v>
      </c>
      <c r="C45" s="30">
        <f t="shared" si="9"/>
        <v>591.58757286294144</v>
      </c>
      <c r="D45" s="25">
        <f t="shared" ca="1" si="1"/>
        <v>634.284096286455</v>
      </c>
      <c r="E45" s="25">
        <f t="shared" ca="1" si="2"/>
        <v>0.54669040659974433</v>
      </c>
      <c r="F45" s="25">
        <f t="shared" ca="1" si="3"/>
        <v>6.0387262106806538</v>
      </c>
      <c r="G45" s="25">
        <f t="shared" ca="1" si="4"/>
        <v>640.32282249713569</v>
      </c>
      <c r="H45" s="25">
        <f t="shared" ca="1" si="0"/>
        <v>42.696523423513554</v>
      </c>
      <c r="J45" s="25">
        <v>40</v>
      </c>
      <c r="K45" s="30">
        <v>15</v>
      </c>
      <c r="L45" s="25">
        <f t="shared" si="10"/>
        <v>600</v>
      </c>
      <c r="M45" s="25">
        <f t="shared" ca="1" si="11"/>
        <v>618.1571676405074</v>
      </c>
      <c r="N45" s="25">
        <f t="shared" ca="1" si="5"/>
        <v>0.31634923999688691</v>
      </c>
      <c r="O45" s="25">
        <f t="shared" ca="1" si="6"/>
        <v>11.509084858043725</v>
      </c>
      <c r="P45" s="25">
        <f t="shared" ca="1" si="7"/>
        <v>629.6662524985511</v>
      </c>
      <c r="Q45" s="25">
        <f t="shared" ca="1" si="8"/>
        <v>18.157167640507396</v>
      </c>
    </row>
    <row r="46" spans="1:17">
      <c r="A46" s="25">
        <v>41</v>
      </c>
      <c r="B46" s="25">
        <v>16.678975798821988</v>
      </c>
      <c r="C46" s="30">
        <f t="shared" si="9"/>
        <v>608.26654866176341</v>
      </c>
      <c r="D46" s="25">
        <f t="shared" ca="1" si="1"/>
        <v>640.32282249713569</v>
      </c>
      <c r="E46" s="25">
        <f t="shared" ca="1" si="2"/>
        <v>0.38128409301133959</v>
      </c>
      <c r="F46" s="25">
        <f t="shared" ca="1" si="3"/>
        <v>9.6421053076659096</v>
      </c>
      <c r="G46" s="25">
        <f t="shared" ca="1" si="4"/>
        <v>649.96492780480162</v>
      </c>
      <c r="H46" s="25">
        <f t="shared" ca="1" si="0"/>
        <v>32.056273835372281</v>
      </c>
      <c r="J46" s="25">
        <v>41</v>
      </c>
      <c r="K46" s="30">
        <v>15</v>
      </c>
      <c r="L46" s="25">
        <f t="shared" si="10"/>
        <v>615</v>
      </c>
      <c r="M46" s="25">
        <f t="shared" ca="1" si="11"/>
        <v>629.6662524985511</v>
      </c>
      <c r="N46" s="25">
        <f t="shared" ca="1" si="5"/>
        <v>0.31942364973366166</v>
      </c>
      <c r="O46" s="25">
        <f t="shared" ca="1" si="6"/>
        <v>11.412370016917027</v>
      </c>
      <c r="P46" s="25">
        <f t="shared" ca="1" si="7"/>
        <v>641.07862251546817</v>
      </c>
      <c r="Q46" s="25">
        <f t="shared" ca="1" si="8"/>
        <v>14.666252498551103</v>
      </c>
    </row>
    <row r="47" spans="1:17">
      <c r="A47" s="25">
        <v>42</v>
      </c>
      <c r="B47" s="25">
        <v>15.64714499343852</v>
      </c>
      <c r="C47" s="30">
        <f t="shared" si="9"/>
        <v>623.91369365520188</v>
      </c>
      <c r="D47" s="25">
        <f t="shared" ca="1" si="1"/>
        <v>649.96492780480162</v>
      </c>
      <c r="E47" s="25">
        <f t="shared" ca="1" si="2"/>
        <v>0.68146316545602892</v>
      </c>
      <c r="F47" s="25">
        <f t="shared" ca="1" si="3"/>
        <v>3.8351307852705547</v>
      </c>
      <c r="G47" s="25">
        <f t="shared" ca="1" si="4"/>
        <v>653.80005859007213</v>
      </c>
      <c r="H47" s="25">
        <f t="shared" ca="1" si="0"/>
        <v>26.051234149599736</v>
      </c>
      <c r="J47" s="25">
        <v>42</v>
      </c>
      <c r="K47" s="30">
        <v>15</v>
      </c>
      <c r="L47" s="25">
        <f t="shared" si="10"/>
        <v>630</v>
      </c>
      <c r="M47" s="25">
        <f t="shared" ca="1" si="11"/>
        <v>641.07862251546817</v>
      </c>
      <c r="N47" s="25">
        <f t="shared" ca="1" si="5"/>
        <v>0.40172267830998432</v>
      </c>
      <c r="O47" s="25">
        <f t="shared" ca="1" si="6"/>
        <v>9.1199328337282068</v>
      </c>
      <c r="P47" s="25">
        <f t="shared" ca="1" si="7"/>
        <v>650.19855534919634</v>
      </c>
      <c r="Q47" s="25">
        <f t="shared" ca="1" si="8"/>
        <v>11.078622515468169</v>
      </c>
    </row>
    <row r="48" spans="1:17">
      <c r="A48" s="25">
        <v>43</v>
      </c>
      <c r="B48" s="25">
        <v>10.447706534012879</v>
      </c>
      <c r="C48" s="30">
        <f t="shared" si="9"/>
        <v>634.36140018921481</v>
      </c>
      <c r="D48" s="25">
        <f t="shared" ca="1" si="1"/>
        <v>653.80005859007213</v>
      </c>
      <c r="E48" s="25">
        <f t="shared" ca="1" si="2"/>
        <v>0.97841190513454745</v>
      </c>
      <c r="F48" s="25">
        <f t="shared" ca="1" si="3"/>
        <v>0.21824526720665227</v>
      </c>
      <c r="G48" s="25">
        <f t="shared" ca="1" si="4"/>
        <v>654.01830385727874</v>
      </c>
      <c r="H48" s="25">
        <f t="shared" ca="1" si="0"/>
        <v>19.438658400857321</v>
      </c>
      <c r="J48" s="25">
        <v>43</v>
      </c>
      <c r="K48" s="30">
        <v>15</v>
      </c>
      <c r="L48" s="25">
        <f t="shared" si="10"/>
        <v>645</v>
      </c>
      <c r="M48" s="25">
        <f t="shared" ca="1" si="11"/>
        <v>650.19855534919634</v>
      </c>
      <c r="N48" s="25">
        <f t="shared" ca="1" si="5"/>
        <v>0.50420569509998847</v>
      </c>
      <c r="O48" s="25">
        <f t="shared" ca="1" si="6"/>
        <v>6.847709689728144</v>
      </c>
      <c r="P48" s="25">
        <f t="shared" ca="1" si="7"/>
        <v>657.0462650389245</v>
      </c>
      <c r="Q48" s="25">
        <f t="shared" ca="1" si="8"/>
        <v>5.1985553491963401</v>
      </c>
    </row>
    <row r="49" spans="1:17">
      <c r="A49" s="25">
        <v>44</v>
      </c>
      <c r="B49" s="25">
        <v>16.159550767540516</v>
      </c>
      <c r="C49" s="30">
        <f t="shared" si="9"/>
        <v>650.52095095675531</v>
      </c>
      <c r="D49" s="25">
        <f t="shared" ca="1" si="1"/>
        <v>654.01830385727874</v>
      </c>
      <c r="E49" s="25">
        <f t="shared" ca="1" si="2"/>
        <v>0.62534199421830994</v>
      </c>
      <c r="F49" s="25">
        <f t="shared" ca="1" si="3"/>
        <v>4.6945658815070725</v>
      </c>
      <c r="G49" s="25">
        <f t="shared" ca="1" si="4"/>
        <v>658.7128697387858</v>
      </c>
      <c r="H49" s="25">
        <f t="shared" ca="1" si="0"/>
        <v>3.4973529005234241</v>
      </c>
      <c r="J49" s="25">
        <v>44</v>
      </c>
      <c r="K49" s="30">
        <v>15</v>
      </c>
      <c r="L49" s="25">
        <f t="shared" si="10"/>
        <v>660</v>
      </c>
      <c r="M49" s="25">
        <f t="shared" ca="1" si="11"/>
        <v>660</v>
      </c>
      <c r="N49" s="25">
        <f t="shared" ca="1" si="5"/>
        <v>0.62099855750092925</v>
      </c>
      <c r="O49" s="25">
        <f t="shared" ca="1" si="6"/>
        <v>4.7642651991620442</v>
      </c>
      <c r="P49" s="25">
        <f t="shared" ca="1" si="7"/>
        <v>664.76426519916208</v>
      </c>
      <c r="Q49" s="25">
        <f t="shared" ca="1" si="8"/>
        <v>0</v>
      </c>
    </row>
    <row r="50" spans="1:17">
      <c r="A50" s="25">
        <v>45</v>
      </c>
      <c r="B50" s="25">
        <v>17.995849482711264</v>
      </c>
      <c r="C50" s="30">
        <f t="shared" si="9"/>
        <v>668.51680043946658</v>
      </c>
      <c r="D50" s="25">
        <f t="shared" ca="1" si="1"/>
        <v>668.51680043946658</v>
      </c>
      <c r="E50" s="25">
        <f t="shared" ca="1" si="2"/>
        <v>0.59093023440726744</v>
      </c>
      <c r="F50" s="25">
        <f t="shared" ca="1" si="3"/>
        <v>5.260573152323083</v>
      </c>
      <c r="G50" s="25">
        <f t="shared" ca="1" si="4"/>
        <v>673.77737359178968</v>
      </c>
      <c r="H50" s="25">
        <f t="shared" ca="1" si="0"/>
        <v>0</v>
      </c>
      <c r="J50" s="25">
        <v>45</v>
      </c>
      <c r="K50" s="30">
        <v>15</v>
      </c>
      <c r="L50" s="25">
        <f t="shared" si="10"/>
        <v>675</v>
      </c>
      <c r="M50" s="25">
        <f t="shared" ca="1" si="11"/>
        <v>675</v>
      </c>
      <c r="N50" s="25">
        <f t="shared" ca="1" si="5"/>
        <v>0.35478178214392375</v>
      </c>
      <c r="O50" s="25">
        <f t="shared" ca="1" si="6"/>
        <v>10.362523766972394</v>
      </c>
      <c r="P50" s="25">
        <f t="shared" ca="1" si="7"/>
        <v>685.36252376697234</v>
      </c>
      <c r="Q50" s="25">
        <f t="shared" ca="1" si="8"/>
        <v>0</v>
      </c>
    </row>
    <row r="51" spans="1:17">
      <c r="A51" s="25">
        <v>46</v>
      </c>
      <c r="B51" s="25">
        <v>12.639545884578997</v>
      </c>
      <c r="C51" s="30">
        <f t="shared" si="9"/>
        <v>681.15634632404556</v>
      </c>
      <c r="D51" s="25">
        <f t="shared" ca="1" si="1"/>
        <v>681.15634632404556</v>
      </c>
      <c r="E51" s="25">
        <f t="shared" ca="1" si="2"/>
        <v>0.61671180210842758</v>
      </c>
      <c r="F51" s="25">
        <f t="shared" ca="1" si="3"/>
        <v>4.8335345964806358</v>
      </c>
      <c r="G51" s="25">
        <f t="shared" ca="1" si="4"/>
        <v>685.98988092052616</v>
      </c>
      <c r="H51" s="25">
        <f t="shared" ca="1" si="0"/>
        <v>0</v>
      </c>
      <c r="J51" s="25">
        <v>46</v>
      </c>
      <c r="K51" s="30">
        <v>15</v>
      </c>
      <c r="L51" s="25">
        <f t="shared" si="10"/>
        <v>690</v>
      </c>
      <c r="M51" s="25">
        <f t="shared" ca="1" si="11"/>
        <v>690</v>
      </c>
      <c r="N51" s="25">
        <f t="shared" ca="1" si="5"/>
        <v>0.24317421918706883</v>
      </c>
      <c r="O51" s="25">
        <f t="shared" ca="1" si="6"/>
        <v>14.139771411413435</v>
      </c>
      <c r="P51" s="25">
        <f t="shared" ca="1" si="7"/>
        <v>704.13977141141345</v>
      </c>
      <c r="Q51" s="25">
        <f t="shared" ca="1" si="8"/>
        <v>0</v>
      </c>
    </row>
    <row r="52" spans="1:17">
      <c r="A52" s="25">
        <v>47</v>
      </c>
      <c r="B52" s="25">
        <v>12.053590502639851</v>
      </c>
      <c r="C52" s="30">
        <f t="shared" si="9"/>
        <v>693.20993682668541</v>
      </c>
      <c r="D52" s="25">
        <f t="shared" ca="1" si="1"/>
        <v>693.20993682668541</v>
      </c>
      <c r="E52" s="25">
        <f t="shared" ca="1" si="2"/>
        <v>4.4744427217884297E-3</v>
      </c>
      <c r="F52" s="25">
        <f t="shared" ca="1" si="3"/>
        <v>54.093734664539284</v>
      </c>
      <c r="G52" s="25">
        <f t="shared" ca="1" si="4"/>
        <v>747.30367149122469</v>
      </c>
      <c r="H52" s="25">
        <f t="shared" ca="1" si="0"/>
        <v>0</v>
      </c>
      <c r="J52" s="25">
        <v>47</v>
      </c>
      <c r="K52" s="30">
        <v>15</v>
      </c>
      <c r="L52" s="25">
        <f t="shared" si="10"/>
        <v>705</v>
      </c>
      <c r="M52" s="25">
        <f t="shared" ca="1" si="11"/>
        <v>705</v>
      </c>
      <c r="N52" s="25">
        <f t="shared" ca="1" si="5"/>
        <v>0.44863855402236164</v>
      </c>
      <c r="O52" s="25">
        <f t="shared" ca="1" si="6"/>
        <v>8.0153771760549688</v>
      </c>
      <c r="P52" s="25">
        <f t="shared" ca="1" si="7"/>
        <v>713.01537717605493</v>
      </c>
      <c r="Q52" s="25">
        <f t="shared" ca="1" si="8"/>
        <v>0</v>
      </c>
    </row>
    <row r="53" spans="1:17">
      <c r="A53" s="25">
        <v>48</v>
      </c>
      <c r="B53" s="25">
        <v>17.363505966368603</v>
      </c>
      <c r="C53" s="30">
        <f t="shared" si="9"/>
        <v>710.57344279305403</v>
      </c>
      <c r="D53" s="25">
        <f t="shared" ca="1" si="1"/>
        <v>747.30367149122469</v>
      </c>
      <c r="E53" s="25">
        <f t="shared" ca="1" si="2"/>
        <v>0.70399272130578139</v>
      </c>
      <c r="F53" s="25">
        <f t="shared" ca="1" si="3"/>
        <v>3.5098726193183083</v>
      </c>
      <c r="G53" s="25">
        <f t="shared" ca="1" si="4"/>
        <v>750.81354411054303</v>
      </c>
      <c r="H53" s="25">
        <f t="shared" ca="1" si="0"/>
        <v>36.730228698170663</v>
      </c>
      <c r="J53" s="25">
        <v>48</v>
      </c>
      <c r="K53" s="30">
        <v>15</v>
      </c>
      <c r="L53" s="25">
        <f t="shared" si="10"/>
        <v>720</v>
      </c>
      <c r="M53" s="25">
        <f t="shared" ca="1" si="11"/>
        <v>720</v>
      </c>
      <c r="N53" s="25">
        <f t="shared" ca="1" si="5"/>
        <v>5.3299799245591251E-2</v>
      </c>
      <c r="O53" s="25">
        <f t="shared" ca="1" si="6"/>
        <v>29.318227143166578</v>
      </c>
      <c r="P53" s="25">
        <f t="shared" ca="1" si="7"/>
        <v>749.31822714316661</v>
      </c>
      <c r="Q53" s="25">
        <f t="shared" ca="1" si="8"/>
        <v>0</v>
      </c>
    </row>
    <row r="54" spans="1:17">
      <c r="A54" s="25">
        <v>49</v>
      </c>
      <c r="B54" s="25">
        <v>15.011444441053499</v>
      </c>
      <c r="C54" s="30">
        <f t="shared" si="9"/>
        <v>725.58488723410755</v>
      </c>
      <c r="D54" s="25">
        <f t="shared" ca="1" si="1"/>
        <v>750.81354411054303</v>
      </c>
      <c r="E54" s="25">
        <f t="shared" ca="1" si="2"/>
        <v>0.12426094292848244</v>
      </c>
      <c r="F54" s="25">
        <f t="shared" ca="1" si="3"/>
        <v>20.853715460244835</v>
      </c>
      <c r="G54" s="25">
        <f t="shared" ca="1" si="4"/>
        <v>771.66725957078791</v>
      </c>
      <c r="H54" s="25">
        <f t="shared" ca="1" si="0"/>
        <v>25.22865687643548</v>
      </c>
      <c r="J54" s="25">
        <v>49</v>
      </c>
      <c r="K54" s="30">
        <v>15</v>
      </c>
      <c r="L54" s="25">
        <f t="shared" si="10"/>
        <v>735</v>
      </c>
      <c r="M54" s="25">
        <f t="shared" ca="1" si="11"/>
        <v>749.31822714316661</v>
      </c>
      <c r="N54" s="25">
        <f t="shared" ca="1" si="5"/>
        <v>0.96642037415915172</v>
      </c>
      <c r="O54" s="25">
        <f t="shared" ca="1" si="6"/>
        <v>0.34156369491585203</v>
      </c>
      <c r="P54" s="25">
        <f t="shared" ca="1" si="7"/>
        <v>749.65979083808247</v>
      </c>
      <c r="Q54" s="25">
        <f t="shared" ca="1" si="8"/>
        <v>14.318227143166609</v>
      </c>
    </row>
    <row r="55" spans="1:17">
      <c r="A55" s="25">
        <v>50</v>
      </c>
      <c r="B55" s="25">
        <v>13.635975218970305</v>
      </c>
      <c r="C55" s="30">
        <f t="shared" si="9"/>
        <v>739.22086245307787</v>
      </c>
      <c r="D55" s="25">
        <f t="shared" ca="1" si="1"/>
        <v>771.66725957078791</v>
      </c>
      <c r="E55" s="25">
        <f t="shared" ca="1" si="2"/>
        <v>0.60226688094765191</v>
      </c>
      <c r="F55" s="25">
        <f t="shared" ca="1" si="3"/>
        <v>5.0705460807898444</v>
      </c>
      <c r="G55" s="25">
        <f t="shared" ca="1" si="4"/>
        <v>776.73780565157779</v>
      </c>
      <c r="H55" s="25">
        <f t="shared" ca="1" si="0"/>
        <v>32.446397117710035</v>
      </c>
      <c r="J55" s="25">
        <v>50</v>
      </c>
      <c r="K55" s="30">
        <v>15</v>
      </c>
      <c r="L55" s="25">
        <f t="shared" si="10"/>
        <v>750</v>
      </c>
      <c r="M55" s="25">
        <f t="shared" ca="1" si="11"/>
        <v>750</v>
      </c>
      <c r="N55" s="25">
        <f t="shared" ca="1" si="5"/>
        <v>0.74419589555509069</v>
      </c>
      <c r="O55" s="25">
        <f t="shared" ca="1" si="6"/>
        <v>2.9545097832925999</v>
      </c>
      <c r="P55" s="25">
        <f t="shared" ca="1" si="7"/>
        <v>752.95450978329256</v>
      </c>
      <c r="Q55" s="25">
        <f t="shared" ca="1" si="8"/>
        <v>0</v>
      </c>
    </row>
    <row r="56" spans="1:17">
      <c r="A56" s="25">
        <v>51</v>
      </c>
      <c r="B56" s="25">
        <v>11.155430768761253</v>
      </c>
      <c r="C56" s="30">
        <f t="shared" si="9"/>
        <v>750.37629322183909</v>
      </c>
      <c r="D56" s="25">
        <f t="shared" ca="1" si="1"/>
        <v>776.73780565157779</v>
      </c>
      <c r="E56" s="25">
        <f t="shared" ca="1" si="2"/>
        <v>0.49815850379781601</v>
      </c>
      <c r="F56" s="25">
        <f t="shared" ca="1" si="3"/>
        <v>6.9683697187954099</v>
      </c>
      <c r="G56" s="25">
        <f t="shared" ca="1" si="4"/>
        <v>783.70617537037322</v>
      </c>
      <c r="H56" s="25">
        <f t="shared" ca="1" si="0"/>
        <v>26.361512429738696</v>
      </c>
      <c r="J56" s="25">
        <v>51</v>
      </c>
      <c r="K56" s="30">
        <v>15</v>
      </c>
      <c r="L56" s="25">
        <f t="shared" si="10"/>
        <v>765</v>
      </c>
      <c r="M56" s="25">
        <f t="shared" ca="1" si="11"/>
        <v>765</v>
      </c>
      <c r="N56" s="25">
        <f t="shared" ca="1" si="5"/>
        <v>0.83429646060418605</v>
      </c>
      <c r="O56" s="25">
        <f t="shared" ca="1" si="6"/>
        <v>1.8116647143695328</v>
      </c>
      <c r="P56" s="25">
        <f t="shared" ca="1" si="7"/>
        <v>766.8116647143695</v>
      </c>
      <c r="Q56" s="25">
        <f t="shared" ca="1" si="8"/>
        <v>0</v>
      </c>
    </row>
    <row r="57" spans="1:17">
      <c r="A57" s="25">
        <v>52</v>
      </c>
      <c r="B57" s="25">
        <v>19.117404705954161</v>
      </c>
      <c r="C57" s="30">
        <f t="shared" si="9"/>
        <v>769.49369792779328</v>
      </c>
      <c r="D57" s="25">
        <f t="shared" ca="1" si="1"/>
        <v>783.70617537037322</v>
      </c>
      <c r="E57" s="25">
        <f t="shared" ca="1" si="2"/>
        <v>0.66581048201719262</v>
      </c>
      <c r="F57" s="25">
        <f t="shared" ca="1" si="3"/>
        <v>4.0675021047281099</v>
      </c>
      <c r="G57" s="25">
        <f t="shared" ca="1" si="4"/>
        <v>787.77367747510129</v>
      </c>
      <c r="H57" s="25">
        <f t="shared" ca="1" si="0"/>
        <v>14.212477442579939</v>
      </c>
      <c r="J57" s="25">
        <v>52</v>
      </c>
      <c r="K57" s="30">
        <v>15</v>
      </c>
      <c r="L57" s="25">
        <f t="shared" si="10"/>
        <v>780</v>
      </c>
      <c r="M57" s="25">
        <f t="shared" ca="1" si="11"/>
        <v>780</v>
      </c>
      <c r="N57" s="25">
        <f t="shared" ca="1" si="5"/>
        <v>0.99140660643541156</v>
      </c>
      <c r="O57" s="25">
        <f t="shared" ca="1" si="6"/>
        <v>8.6305296742595961E-2</v>
      </c>
      <c r="P57" s="25">
        <f t="shared" ca="1" si="7"/>
        <v>780.08630529674258</v>
      </c>
      <c r="Q57" s="25">
        <f t="shared" ca="1" si="8"/>
        <v>0</v>
      </c>
    </row>
    <row r="58" spans="1:17">
      <c r="A58" s="25">
        <v>53</v>
      </c>
      <c r="B58" s="25">
        <v>16.577654347361673</v>
      </c>
      <c r="C58" s="30">
        <f t="shared" si="9"/>
        <v>786.07135227515494</v>
      </c>
      <c r="D58" s="25">
        <f t="shared" ca="1" si="1"/>
        <v>787.77367747510129</v>
      </c>
      <c r="E58" s="25">
        <f t="shared" ca="1" si="2"/>
        <v>0.14640373001921969</v>
      </c>
      <c r="F58" s="25">
        <f t="shared" ca="1" si="3"/>
        <v>19.213871995061332</v>
      </c>
      <c r="G58" s="25">
        <f t="shared" ca="1" si="4"/>
        <v>806.98754947016266</v>
      </c>
      <c r="H58" s="25">
        <f t="shared" ca="1" si="0"/>
        <v>1.7023251999463582</v>
      </c>
      <c r="J58" s="25">
        <v>53</v>
      </c>
      <c r="K58" s="30">
        <v>15</v>
      </c>
      <c r="L58" s="25">
        <f t="shared" si="10"/>
        <v>795</v>
      </c>
      <c r="M58" s="25">
        <f t="shared" ca="1" si="11"/>
        <v>795</v>
      </c>
      <c r="N58" s="25">
        <f t="shared" ca="1" si="5"/>
        <v>0.36198582674064139</v>
      </c>
      <c r="O58" s="25">
        <f t="shared" ca="1" si="6"/>
        <v>10.161502205730129</v>
      </c>
      <c r="P58" s="25">
        <f t="shared" ca="1" si="7"/>
        <v>805.16150220573013</v>
      </c>
      <c r="Q58" s="25">
        <f t="shared" ca="1" si="8"/>
        <v>0</v>
      </c>
    </row>
    <row r="59" spans="1:17">
      <c r="A59" s="25">
        <v>54</v>
      </c>
      <c r="B59" s="25">
        <v>16.443372905667289</v>
      </c>
      <c r="C59" s="30">
        <f t="shared" si="9"/>
        <v>802.51472518082221</v>
      </c>
      <c r="D59" s="25">
        <f t="shared" ca="1" si="1"/>
        <v>806.98754947016266</v>
      </c>
      <c r="E59" s="25">
        <f t="shared" ca="1" si="2"/>
        <v>0.50591418541386024</v>
      </c>
      <c r="F59" s="25">
        <f t="shared" ca="1" si="3"/>
        <v>6.8138821812112198</v>
      </c>
      <c r="G59" s="25">
        <f t="shared" ca="1" si="4"/>
        <v>813.80143165137383</v>
      </c>
      <c r="H59" s="25">
        <f t="shared" ca="1" si="0"/>
        <v>4.4728242893404513</v>
      </c>
      <c r="J59" s="25">
        <v>54</v>
      </c>
      <c r="K59" s="30">
        <v>15</v>
      </c>
      <c r="L59" s="25">
        <f t="shared" si="10"/>
        <v>810</v>
      </c>
      <c r="M59" s="25">
        <f t="shared" ca="1" si="11"/>
        <v>810</v>
      </c>
      <c r="N59" s="25">
        <f t="shared" ca="1" si="5"/>
        <v>0.94774712297946739</v>
      </c>
      <c r="O59" s="25">
        <f t="shared" ca="1" si="6"/>
        <v>0.53667560222621769</v>
      </c>
      <c r="P59" s="25">
        <f t="shared" ca="1" si="7"/>
        <v>810.53667560222618</v>
      </c>
      <c r="Q59" s="25">
        <f t="shared" ca="1" si="8"/>
        <v>0</v>
      </c>
    </row>
    <row r="60" spans="1:17">
      <c r="A60" s="25">
        <v>55</v>
      </c>
      <c r="B60" s="25">
        <v>16.252021851252785</v>
      </c>
      <c r="C60" s="30">
        <f t="shared" si="9"/>
        <v>818.76674703207505</v>
      </c>
      <c r="D60" s="25">
        <f t="shared" ca="1" si="1"/>
        <v>818.76674703207505</v>
      </c>
      <c r="E60" s="25">
        <f t="shared" ca="1" si="2"/>
        <v>0.7904483259072046</v>
      </c>
      <c r="F60" s="25">
        <f t="shared" ca="1" si="3"/>
        <v>2.3515499334058956</v>
      </c>
      <c r="G60" s="25">
        <f t="shared" ca="1" si="4"/>
        <v>821.11829696548091</v>
      </c>
      <c r="H60" s="25">
        <f t="shared" ca="1" si="0"/>
        <v>0</v>
      </c>
      <c r="J60" s="25">
        <v>55</v>
      </c>
      <c r="K60" s="30">
        <v>15</v>
      </c>
      <c r="L60" s="25">
        <f t="shared" si="10"/>
        <v>825</v>
      </c>
      <c r="M60" s="25">
        <f t="shared" ca="1" si="11"/>
        <v>825</v>
      </c>
      <c r="N60" s="25">
        <f t="shared" ca="1" si="5"/>
        <v>8.7273330683507178E-2</v>
      </c>
      <c r="O60" s="25">
        <f t="shared" ca="1" si="6"/>
        <v>24.387103532606748</v>
      </c>
      <c r="P60" s="25">
        <f t="shared" ca="1" si="7"/>
        <v>849.38710353260672</v>
      </c>
      <c r="Q60" s="25">
        <f t="shared" ca="1" si="8"/>
        <v>0</v>
      </c>
    </row>
    <row r="61" spans="1:17">
      <c r="A61" s="25">
        <v>56</v>
      </c>
      <c r="B61" s="25">
        <v>15.167394024475843</v>
      </c>
      <c r="C61" s="30">
        <f t="shared" si="9"/>
        <v>833.93414105655086</v>
      </c>
      <c r="D61" s="25">
        <f t="shared" ca="1" si="1"/>
        <v>833.93414105655086</v>
      </c>
      <c r="E61" s="25">
        <f t="shared" ca="1" si="2"/>
        <v>0.45144967376508305</v>
      </c>
      <c r="F61" s="25">
        <f t="shared" ca="1" si="3"/>
        <v>7.9529137686689193</v>
      </c>
      <c r="G61" s="25">
        <f t="shared" ca="1" si="4"/>
        <v>841.88705482521982</v>
      </c>
      <c r="H61" s="25">
        <f t="shared" ca="1" si="0"/>
        <v>0</v>
      </c>
      <c r="J61" s="25">
        <v>56</v>
      </c>
      <c r="K61" s="30">
        <v>15</v>
      </c>
      <c r="L61" s="25">
        <f t="shared" si="10"/>
        <v>840</v>
      </c>
      <c r="M61" s="25">
        <f t="shared" ca="1" si="11"/>
        <v>849.38710353260672</v>
      </c>
      <c r="N61" s="25">
        <f t="shared" ca="1" si="5"/>
        <v>7.2800890940399099E-2</v>
      </c>
      <c r="O61" s="25">
        <f t="shared" ca="1" si="6"/>
        <v>26.200270856620875</v>
      </c>
      <c r="P61" s="25">
        <f t="shared" ca="1" si="7"/>
        <v>875.58737438922753</v>
      </c>
      <c r="Q61" s="25">
        <f t="shared" ca="1" si="8"/>
        <v>9.3871035326067158</v>
      </c>
    </row>
    <row r="62" spans="1:17">
      <c r="A62" s="25">
        <v>57</v>
      </c>
      <c r="B62" s="25">
        <v>18.725547044282358</v>
      </c>
      <c r="C62" s="30">
        <f t="shared" si="9"/>
        <v>852.65968810083325</v>
      </c>
      <c r="D62" s="25">
        <f t="shared" ca="1" si="1"/>
        <v>852.65968810083325</v>
      </c>
      <c r="E62" s="25">
        <f t="shared" ca="1" si="2"/>
        <v>0.69839200734834406</v>
      </c>
      <c r="F62" s="25">
        <f t="shared" ca="1" si="3"/>
        <v>3.5897471875426916</v>
      </c>
      <c r="G62" s="25">
        <f t="shared" ca="1" si="4"/>
        <v>856.24943528837593</v>
      </c>
      <c r="H62" s="25">
        <f t="shared" ca="1" si="0"/>
        <v>0</v>
      </c>
      <c r="J62" s="25">
        <v>57</v>
      </c>
      <c r="K62" s="30">
        <v>15</v>
      </c>
      <c r="L62" s="25">
        <f t="shared" si="10"/>
        <v>855</v>
      </c>
      <c r="M62" s="25">
        <f t="shared" ca="1" si="11"/>
        <v>875.58737438922753</v>
      </c>
      <c r="N62" s="25">
        <f t="shared" ca="1" si="5"/>
        <v>0.91756653308058123</v>
      </c>
      <c r="O62" s="25">
        <f t="shared" ca="1" si="6"/>
        <v>0.86030186063380032</v>
      </c>
      <c r="P62" s="25">
        <f t="shared" ca="1" si="7"/>
        <v>876.44767624986139</v>
      </c>
      <c r="Q62" s="25">
        <f t="shared" ca="1" si="8"/>
        <v>20.587374389227534</v>
      </c>
    </row>
    <row r="63" spans="1:17">
      <c r="A63" s="25">
        <v>58</v>
      </c>
      <c r="B63" s="25">
        <v>16.155583361308636</v>
      </c>
      <c r="C63" s="30">
        <f t="shared" si="9"/>
        <v>868.81527146214194</v>
      </c>
      <c r="D63" s="25">
        <f t="shared" ca="1" si="1"/>
        <v>868.81527146214194</v>
      </c>
      <c r="E63" s="25">
        <f t="shared" ca="1" si="2"/>
        <v>0.10564998016772631</v>
      </c>
      <c r="F63" s="25">
        <f t="shared" ca="1" si="3"/>
        <v>22.476237226368298</v>
      </c>
      <c r="G63" s="25">
        <f t="shared" ca="1" si="4"/>
        <v>891.29150868851025</v>
      </c>
      <c r="H63" s="25">
        <f t="shared" ca="1" si="0"/>
        <v>0</v>
      </c>
      <c r="J63" s="25">
        <v>58</v>
      </c>
      <c r="K63" s="30">
        <v>15</v>
      </c>
      <c r="L63" s="25">
        <f t="shared" si="10"/>
        <v>870</v>
      </c>
      <c r="M63" s="25">
        <f t="shared" ca="1" si="11"/>
        <v>876.44767624986139</v>
      </c>
      <c r="N63" s="25">
        <f t="shared" ca="1" si="5"/>
        <v>0.2158277828413383</v>
      </c>
      <c r="O63" s="25">
        <f t="shared" ca="1" si="6"/>
        <v>15.332744909724585</v>
      </c>
      <c r="P63" s="25">
        <f t="shared" ca="1" si="7"/>
        <v>891.78042115958601</v>
      </c>
      <c r="Q63" s="25">
        <f t="shared" ca="1" si="8"/>
        <v>6.447676249861388</v>
      </c>
    </row>
    <row r="64" spans="1:17">
      <c r="A64" s="25">
        <v>59</v>
      </c>
      <c r="B64" s="25">
        <v>17.495651112399671</v>
      </c>
      <c r="C64" s="30">
        <f t="shared" si="9"/>
        <v>886.31092257454156</v>
      </c>
      <c r="D64" s="25">
        <f t="shared" ca="1" si="1"/>
        <v>891.29150868851025</v>
      </c>
      <c r="E64" s="25">
        <f t="shared" ca="1" si="2"/>
        <v>0.56789297800611482</v>
      </c>
      <c r="F64" s="25">
        <f t="shared" ca="1" si="3"/>
        <v>5.6582229701739521</v>
      </c>
      <c r="G64" s="25">
        <f t="shared" ca="1" si="4"/>
        <v>896.94973165868419</v>
      </c>
      <c r="H64" s="25">
        <f t="shared" ca="1" si="0"/>
        <v>4.980586113968684</v>
      </c>
      <c r="J64" s="25">
        <v>59</v>
      </c>
      <c r="K64" s="30">
        <v>15</v>
      </c>
      <c r="L64" s="25">
        <f t="shared" si="10"/>
        <v>885</v>
      </c>
      <c r="M64" s="25">
        <f t="shared" ca="1" si="11"/>
        <v>891.78042115958601</v>
      </c>
      <c r="N64" s="25">
        <f t="shared" ca="1" si="5"/>
        <v>0.81605702576354133</v>
      </c>
      <c r="O64" s="25">
        <f t="shared" ca="1" si="6"/>
        <v>2.0327104194569516</v>
      </c>
      <c r="P64" s="25">
        <f t="shared" ca="1" si="7"/>
        <v>893.81313157904299</v>
      </c>
      <c r="Q64" s="25">
        <f t="shared" ca="1" si="8"/>
        <v>6.7804211595860124</v>
      </c>
    </row>
    <row r="65" spans="1:17">
      <c r="A65" s="25">
        <v>60</v>
      </c>
      <c r="B65" s="25">
        <v>13.752555925168615</v>
      </c>
      <c r="C65" s="30">
        <f t="shared" si="9"/>
        <v>900.06347849971019</v>
      </c>
      <c r="D65" s="25">
        <f t="shared" ca="1" si="1"/>
        <v>900.06347849971019</v>
      </c>
      <c r="E65" s="25">
        <f t="shared" ca="1" si="2"/>
        <v>2.8637767589473007E-2</v>
      </c>
      <c r="F65" s="25">
        <f t="shared" ca="1" si="3"/>
        <v>35.530288872226777</v>
      </c>
      <c r="G65" s="25">
        <f t="shared" ca="1" si="4"/>
        <v>935.59376737193702</v>
      </c>
      <c r="H65" s="25">
        <f t="shared" ca="1" si="0"/>
        <v>0</v>
      </c>
      <c r="J65" s="25">
        <v>60</v>
      </c>
      <c r="K65" s="30">
        <v>15</v>
      </c>
      <c r="L65" s="25">
        <f t="shared" si="10"/>
        <v>900</v>
      </c>
      <c r="M65" s="25">
        <f t="shared" ca="1" si="11"/>
        <v>900</v>
      </c>
      <c r="N65" s="25">
        <f t="shared" ca="1" si="5"/>
        <v>0.72263899885150418</v>
      </c>
      <c r="O65" s="25">
        <f t="shared" ca="1" si="6"/>
        <v>3.2484549154571516</v>
      </c>
      <c r="P65" s="25">
        <f t="shared" ca="1" si="7"/>
        <v>903.24845491545716</v>
      </c>
      <c r="Q65" s="25">
        <f t="shared" ca="1" si="8"/>
        <v>0</v>
      </c>
    </row>
    <row r="66" spans="1:17">
      <c r="A66" s="25">
        <v>61</v>
      </c>
      <c r="B66" s="25">
        <v>15.6495864741966</v>
      </c>
      <c r="C66" s="30">
        <f t="shared" si="9"/>
        <v>915.71306497390674</v>
      </c>
      <c r="D66" s="25">
        <f t="shared" ca="1" si="1"/>
        <v>935.59376737193702</v>
      </c>
      <c r="E66" s="25">
        <f t="shared" ca="1" si="2"/>
        <v>4.4995702781043145E-2</v>
      </c>
      <c r="F66" s="25">
        <f t="shared" ca="1" si="3"/>
        <v>31.01188287526233</v>
      </c>
      <c r="G66" s="25">
        <f t="shared" ca="1" si="4"/>
        <v>966.60565024719938</v>
      </c>
      <c r="H66" s="25">
        <f t="shared" ca="1" si="0"/>
        <v>19.88070239803028</v>
      </c>
      <c r="J66" s="25">
        <v>61</v>
      </c>
      <c r="K66" s="30">
        <v>15</v>
      </c>
      <c r="L66" s="25">
        <f t="shared" si="10"/>
        <v>915</v>
      </c>
      <c r="M66" s="25">
        <f t="shared" ca="1" si="11"/>
        <v>915</v>
      </c>
      <c r="N66" s="25">
        <f t="shared" ca="1" si="5"/>
        <v>9.9778161364235896E-2</v>
      </c>
      <c r="O66" s="25">
        <f t="shared" ca="1" si="6"/>
        <v>23.048059436158368</v>
      </c>
      <c r="P66" s="25">
        <f t="shared" ca="1" si="7"/>
        <v>938.04805943615838</v>
      </c>
      <c r="Q66" s="25">
        <f t="shared" ca="1" si="8"/>
        <v>0</v>
      </c>
    </row>
    <row r="67" spans="1:17">
      <c r="A67" s="25">
        <v>62</v>
      </c>
      <c r="B67" s="25">
        <v>18.456068605609303</v>
      </c>
      <c r="C67" s="30">
        <f t="shared" si="9"/>
        <v>934.16913357951603</v>
      </c>
      <c r="D67" s="25">
        <f t="shared" ca="1" si="1"/>
        <v>966.60565024719938</v>
      </c>
      <c r="E67" s="25">
        <f t="shared" ca="1" si="2"/>
        <v>0.69734161478715095</v>
      </c>
      <c r="F67" s="25">
        <f t="shared" ca="1" si="3"/>
        <v>3.6047986664615523</v>
      </c>
      <c r="G67" s="25">
        <f t="shared" ca="1" si="4"/>
        <v>970.21044891366091</v>
      </c>
      <c r="H67" s="25">
        <f t="shared" ca="1" si="0"/>
        <v>32.43651666768335</v>
      </c>
      <c r="J67" s="25">
        <v>62</v>
      </c>
      <c r="K67" s="30">
        <v>15</v>
      </c>
      <c r="L67" s="25">
        <f t="shared" si="10"/>
        <v>930</v>
      </c>
      <c r="M67" s="25">
        <f t="shared" ca="1" si="11"/>
        <v>938.04805943615838</v>
      </c>
      <c r="N67" s="25">
        <f t="shared" ca="1" si="5"/>
        <v>0.14779784123940665</v>
      </c>
      <c r="O67" s="25">
        <f t="shared" ca="1" si="6"/>
        <v>19.119098765327102</v>
      </c>
      <c r="P67" s="25">
        <f t="shared" ca="1" si="7"/>
        <v>957.16715820148545</v>
      </c>
      <c r="Q67" s="25">
        <f t="shared" ca="1" si="8"/>
        <v>8.0480594361583826</v>
      </c>
    </row>
    <row r="68" spans="1:17">
      <c r="A68" s="25">
        <v>63</v>
      </c>
      <c r="B68" s="25">
        <v>18.03643910031434</v>
      </c>
      <c r="C68" s="30">
        <f t="shared" si="9"/>
        <v>952.20557267983031</v>
      </c>
      <c r="D68" s="25">
        <f t="shared" ca="1" si="1"/>
        <v>970.21044891366091</v>
      </c>
      <c r="E68" s="25">
        <f t="shared" ca="1" si="2"/>
        <v>0.94131324720742315</v>
      </c>
      <c r="F68" s="25">
        <f t="shared" ca="1" si="3"/>
        <v>0.60479307217225553</v>
      </c>
      <c r="G68" s="25">
        <f t="shared" ca="1" si="4"/>
        <v>970.81524198583315</v>
      </c>
      <c r="H68" s="25">
        <f t="shared" ca="1" si="0"/>
        <v>18.004876233830601</v>
      </c>
      <c r="J68" s="25">
        <v>63</v>
      </c>
      <c r="K68" s="30">
        <v>15</v>
      </c>
      <c r="L68" s="25">
        <f t="shared" si="10"/>
        <v>945</v>
      </c>
      <c r="M68" s="25">
        <f t="shared" ca="1" si="11"/>
        <v>957.16715820148545</v>
      </c>
      <c r="N68" s="25">
        <f t="shared" ca="1" si="5"/>
        <v>0.98671848886711377</v>
      </c>
      <c r="O68" s="25">
        <f t="shared" ca="1" si="6"/>
        <v>0.13370499210945769</v>
      </c>
      <c r="P68" s="25">
        <f t="shared" ca="1" si="7"/>
        <v>957.30086319359486</v>
      </c>
      <c r="Q68" s="25">
        <f t="shared" ca="1" si="8"/>
        <v>12.167158201485449</v>
      </c>
    </row>
    <row r="69" spans="1:17">
      <c r="A69" s="25">
        <v>64</v>
      </c>
      <c r="B69" s="25">
        <v>19.822992645039214</v>
      </c>
      <c r="C69" s="30">
        <f t="shared" si="9"/>
        <v>972.02856532486953</v>
      </c>
      <c r="D69" s="25">
        <f t="shared" ca="1" si="1"/>
        <v>972.02856532486953</v>
      </c>
      <c r="E69" s="25">
        <f t="shared" ca="1" si="2"/>
        <v>5.8269767170503806E-2</v>
      </c>
      <c r="F69" s="25">
        <f t="shared" ca="1" si="3"/>
        <v>28.426718935361187</v>
      </c>
      <c r="G69" s="25">
        <f t="shared" ca="1" si="4"/>
        <v>1000.4552842602308</v>
      </c>
      <c r="H69" s="25">
        <f t="shared" ca="1" si="0"/>
        <v>0</v>
      </c>
      <c r="J69" s="25">
        <v>64</v>
      </c>
      <c r="K69" s="30">
        <v>15</v>
      </c>
      <c r="L69" s="25">
        <f t="shared" si="10"/>
        <v>960</v>
      </c>
      <c r="M69" s="25">
        <f t="shared" ca="1" si="11"/>
        <v>960</v>
      </c>
      <c r="N69" s="25">
        <f t="shared" ca="1" si="5"/>
        <v>0.77393630500433142</v>
      </c>
      <c r="O69" s="25">
        <f t="shared" ca="1" si="6"/>
        <v>2.5626570205474497</v>
      </c>
      <c r="P69" s="25">
        <f t="shared" ca="1" si="7"/>
        <v>962.56265702054748</v>
      </c>
      <c r="Q69" s="25">
        <f t="shared" ca="1" si="8"/>
        <v>0</v>
      </c>
    </row>
    <row r="70" spans="1:17">
      <c r="A70" s="25">
        <v>65</v>
      </c>
      <c r="B70" s="25">
        <v>14.303109836115604</v>
      </c>
      <c r="C70" s="30">
        <f t="shared" si="9"/>
        <v>986.33167516098513</v>
      </c>
      <c r="D70" s="25">
        <f t="shared" ca="1" si="1"/>
        <v>1000.4552842602308</v>
      </c>
      <c r="E70" s="25">
        <f t="shared" ca="1" si="2"/>
        <v>0.23958090678566413</v>
      </c>
      <c r="F70" s="25">
        <f t="shared" ca="1" si="3"/>
        <v>14.288641037889443</v>
      </c>
      <c r="G70" s="25">
        <f t="shared" ca="1" si="4"/>
        <v>1014.7439252981202</v>
      </c>
      <c r="H70" s="25">
        <f t="shared" ref="H70:H105" ca="1" si="12">D70-C70</f>
        <v>14.123609099245641</v>
      </c>
      <c r="J70" s="25">
        <v>65</v>
      </c>
      <c r="K70" s="30">
        <v>15</v>
      </c>
      <c r="L70" s="25">
        <f t="shared" si="10"/>
        <v>975</v>
      </c>
      <c r="M70" s="25">
        <f t="shared" ca="1" si="11"/>
        <v>975</v>
      </c>
      <c r="N70" s="25">
        <f t="shared" ca="1" si="5"/>
        <v>0.4354947023303708</v>
      </c>
      <c r="O70" s="25">
        <f t="shared" ca="1" si="6"/>
        <v>8.3127264733217761</v>
      </c>
      <c r="P70" s="25">
        <f t="shared" ca="1" si="7"/>
        <v>983.31272647332173</v>
      </c>
      <c r="Q70" s="25">
        <f t="shared" ca="1" si="8"/>
        <v>0</v>
      </c>
    </row>
    <row r="71" spans="1:17">
      <c r="A71" s="25">
        <v>66</v>
      </c>
      <c r="B71" s="25">
        <v>12.079836420789208</v>
      </c>
      <c r="C71" s="30">
        <f t="shared" si="9"/>
        <v>998.41151158177433</v>
      </c>
      <c r="D71" s="25">
        <f t="shared" ref="D71:D105" ca="1" si="13">MAX(C71,G70)</f>
        <v>1014.7439252981202</v>
      </c>
      <c r="E71" s="25">
        <f t="shared" ref="E71:E105" ca="1" si="14">RAND()</f>
        <v>0.11175127709680588</v>
      </c>
      <c r="F71" s="25">
        <f t="shared" ref="F71:F105" ca="1" si="15">-10*(LN(E71))</f>
        <v>21.914796173944229</v>
      </c>
      <c r="G71" s="25">
        <f t="shared" ref="G71:G105" ca="1" si="16">D71+F71</f>
        <v>1036.6587214720644</v>
      </c>
      <c r="H71" s="25">
        <f t="shared" ca="1" si="12"/>
        <v>16.332413716345854</v>
      </c>
      <c r="J71" s="25">
        <v>66</v>
      </c>
      <c r="K71" s="30">
        <v>15</v>
      </c>
      <c r="L71" s="25">
        <f t="shared" si="10"/>
        <v>990</v>
      </c>
      <c r="M71" s="25">
        <f t="shared" ca="1" si="11"/>
        <v>990</v>
      </c>
      <c r="N71" s="25">
        <f t="shared" ref="N71:N105" ca="1" si="17">RAND()</f>
        <v>0.11257312694416344</v>
      </c>
      <c r="O71" s="25">
        <f t="shared" ref="O71:O105" ca="1" si="18">-10*(LN(N71))</f>
        <v>21.841522512259385</v>
      </c>
      <c r="P71" s="25">
        <f t="shared" ref="P71:P105" ca="1" si="19">M71+O71</f>
        <v>1011.8415225122594</v>
      </c>
      <c r="Q71" s="25">
        <f t="shared" ref="Q71:Q105" ca="1" si="20">M71-L71</f>
        <v>0</v>
      </c>
    </row>
    <row r="72" spans="1:17">
      <c r="A72" s="25">
        <v>67</v>
      </c>
      <c r="B72" s="25">
        <v>17.885372478408154</v>
      </c>
      <c r="C72" s="30">
        <f t="shared" ref="C72:C105" si="21">C71+B72</f>
        <v>1016.2968840601825</v>
      </c>
      <c r="D72" s="25">
        <f t="shared" ca="1" si="13"/>
        <v>1036.6587214720644</v>
      </c>
      <c r="E72" s="25">
        <f t="shared" ca="1" si="14"/>
        <v>0.46141122419352798</v>
      </c>
      <c r="F72" s="25">
        <f t="shared" ca="1" si="15"/>
        <v>7.7346560715447303</v>
      </c>
      <c r="G72" s="25">
        <f t="shared" ca="1" si="16"/>
        <v>1044.3933775436092</v>
      </c>
      <c r="H72" s="25">
        <f t="shared" ca="1" si="12"/>
        <v>20.361837411881879</v>
      </c>
      <c r="J72" s="25">
        <v>67</v>
      </c>
      <c r="K72" s="30">
        <v>15</v>
      </c>
      <c r="L72" s="25">
        <f t="shared" ref="L72:L105" si="22">L71+K72</f>
        <v>1005</v>
      </c>
      <c r="M72" s="25">
        <f t="shared" ref="M72:M105" ca="1" si="23">MAX(P71,L72)</f>
        <v>1011.8415225122594</v>
      </c>
      <c r="N72" s="25">
        <f t="shared" ca="1" si="17"/>
        <v>0.40374406825128017</v>
      </c>
      <c r="O72" s="25">
        <f t="shared" ca="1" si="18"/>
        <v>9.0697409619089004</v>
      </c>
      <c r="P72" s="25">
        <f t="shared" ca="1" si="19"/>
        <v>1020.9112634741683</v>
      </c>
      <c r="Q72" s="25">
        <f t="shared" ca="1" si="20"/>
        <v>6.8415225122594165</v>
      </c>
    </row>
    <row r="73" spans="1:17">
      <c r="A73" s="25">
        <v>68</v>
      </c>
      <c r="B73" s="25">
        <v>19.697256385998109</v>
      </c>
      <c r="C73" s="30">
        <f t="shared" si="21"/>
        <v>1035.9941404461806</v>
      </c>
      <c r="D73" s="25">
        <f t="shared" ca="1" si="13"/>
        <v>1044.3933775436092</v>
      </c>
      <c r="E73" s="25">
        <f t="shared" ca="1" si="14"/>
        <v>0.87746537634084509</v>
      </c>
      <c r="F73" s="25">
        <f t="shared" ca="1" si="15"/>
        <v>1.3071778158200054</v>
      </c>
      <c r="G73" s="25">
        <f t="shared" ca="1" si="16"/>
        <v>1045.7005553594292</v>
      </c>
      <c r="H73" s="25">
        <f t="shared" ca="1" si="12"/>
        <v>8.3992370974285677</v>
      </c>
      <c r="J73" s="25">
        <v>68</v>
      </c>
      <c r="K73" s="30">
        <v>15</v>
      </c>
      <c r="L73" s="25">
        <f t="shared" si="22"/>
        <v>1020</v>
      </c>
      <c r="M73" s="25">
        <f t="shared" ca="1" si="23"/>
        <v>1020.9112634741683</v>
      </c>
      <c r="N73" s="25">
        <f t="shared" ca="1" si="17"/>
        <v>0.79050515015867218</v>
      </c>
      <c r="O73" s="25">
        <f t="shared" ca="1" si="18"/>
        <v>2.3508310728909936</v>
      </c>
      <c r="P73" s="25">
        <f t="shared" ca="1" si="19"/>
        <v>1023.2620945470593</v>
      </c>
      <c r="Q73" s="25">
        <f t="shared" ca="1" si="20"/>
        <v>0.91126347416832232</v>
      </c>
    </row>
    <row r="74" spans="1:17">
      <c r="A74" s="25">
        <v>69</v>
      </c>
      <c r="B74" s="25">
        <v>11.669667653431807</v>
      </c>
      <c r="C74" s="30">
        <f t="shared" si="21"/>
        <v>1047.6638080996124</v>
      </c>
      <c r="D74" s="25">
        <f t="shared" ca="1" si="13"/>
        <v>1047.6638080996124</v>
      </c>
      <c r="E74" s="25">
        <f t="shared" ca="1" si="14"/>
        <v>0.35570020838185412</v>
      </c>
      <c r="F74" s="25">
        <f t="shared" ca="1" si="15"/>
        <v>10.336670141919303</v>
      </c>
      <c r="G74" s="25">
        <f t="shared" ca="1" si="16"/>
        <v>1058.0004782415317</v>
      </c>
      <c r="H74" s="25">
        <f t="shared" ca="1" si="12"/>
        <v>0</v>
      </c>
      <c r="J74" s="25">
        <v>69</v>
      </c>
      <c r="K74" s="30">
        <v>15</v>
      </c>
      <c r="L74" s="25">
        <f t="shared" si="22"/>
        <v>1035</v>
      </c>
      <c r="M74" s="25">
        <f t="shared" ca="1" si="23"/>
        <v>1035</v>
      </c>
      <c r="N74" s="25">
        <f t="shared" ca="1" si="17"/>
        <v>0.17830593908669423</v>
      </c>
      <c r="O74" s="25">
        <f t="shared" ca="1" si="18"/>
        <v>17.242544451518398</v>
      </c>
      <c r="P74" s="25">
        <f t="shared" ca="1" si="19"/>
        <v>1052.2425444515184</v>
      </c>
      <c r="Q74" s="25">
        <f t="shared" ca="1" si="20"/>
        <v>0</v>
      </c>
    </row>
    <row r="75" spans="1:17">
      <c r="A75" s="25">
        <v>70</v>
      </c>
      <c r="B75" s="25">
        <v>13.248084963530381</v>
      </c>
      <c r="C75" s="30">
        <f t="shared" si="21"/>
        <v>1060.9118930631428</v>
      </c>
      <c r="D75" s="25">
        <f t="shared" ca="1" si="13"/>
        <v>1060.9118930631428</v>
      </c>
      <c r="E75" s="25">
        <f t="shared" ca="1" si="14"/>
        <v>0.84958322991793778</v>
      </c>
      <c r="F75" s="25">
        <f t="shared" ca="1" si="15"/>
        <v>1.6300936748642949</v>
      </c>
      <c r="G75" s="25">
        <f t="shared" ca="1" si="16"/>
        <v>1062.5419867380072</v>
      </c>
      <c r="H75" s="25">
        <f t="shared" ca="1" si="12"/>
        <v>0</v>
      </c>
      <c r="J75" s="25">
        <v>70</v>
      </c>
      <c r="K75" s="30">
        <v>15</v>
      </c>
      <c r="L75" s="25">
        <f t="shared" si="22"/>
        <v>1050</v>
      </c>
      <c r="M75" s="25">
        <f t="shared" ca="1" si="23"/>
        <v>1052.2425444515184</v>
      </c>
      <c r="N75" s="25">
        <f t="shared" ca="1" si="17"/>
        <v>0.1107254654557438</v>
      </c>
      <c r="O75" s="25">
        <f t="shared" ca="1" si="18"/>
        <v>22.007014254721255</v>
      </c>
      <c r="P75" s="25">
        <f t="shared" ca="1" si="19"/>
        <v>1074.2495587062397</v>
      </c>
      <c r="Q75" s="25">
        <f t="shared" ca="1" si="20"/>
        <v>2.2425444515183699</v>
      </c>
    </row>
    <row r="76" spans="1:17">
      <c r="A76" s="25">
        <v>71</v>
      </c>
      <c r="B76" s="25">
        <v>11.859797967467269</v>
      </c>
      <c r="C76" s="30">
        <f t="shared" si="21"/>
        <v>1072.7716910306101</v>
      </c>
      <c r="D76" s="25">
        <f t="shared" ca="1" si="13"/>
        <v>1072.7716910306101</v>
      </c>
      <c r="E76" s="25">
        <f t="shared" ca="1" si="14"/>
        <v>0.30396072970103716</v>
      </c>
      <c r="F76" s="25">
        <f t="shared" ca="1" si="15"/>
        <v>11.908567645352006</v>
      </c>
      <c r="G76" s="25">
        <f t="shared" ca="1" si="16"/>
        <v>1084.680258675962</v>
      </c>
      <c r="H76" s="25">
        <f t="shared" ca="1" si="12"/>
        <v>0</v>
      </c>
      <c r="J76" s="25">
        <v>71</v>
      </c>
      <c r="K76" s="30">
        <v>15</v>
      </c>
      <c r="L76" s="25">
        <f t="shared" si="22"/>
        <v>1065</v>
      </c>
      <c r="M76" s="25">
        <f t="shared" ca="1" si="23"/>
        <v>1074.2495587062397</v>
      </c>
      <c r="N76" s="25">
        <f t="shared" ca="1" si="17"/>
        <v>0.87391034508832055</v>
      </c>
      <c r="O76" s="25">
        <f t="shared" ca="1" si="18"/>
        <v>1.3477748857876857</v>
      </c>
      <c r="P76" s="25">
        <f t="shared" ca="1" si="19"/>
        <v>1075.5973335920273</v>
      </c>
      <c r="Q76" s="25">
        <f t="shared" ca="1" si="20"/>
        <v>9.249558706239668</v>
      </c>
    </row>
    <row r="77" spans="1:17">
      <c r="A77" s="25">
        <v>72</v>
      </c>
      <c r="B77" s="25">
        <v>13.478804895168921</v>
      </c>
      <c r="C77" s="30">
        <f t="shared" si="21"/>
        <v>1086.250495925779</v>
      </c>
      <c r="D77" s="25">
        <f t="shared" ca="1" si="13"/>
        <v>1086.250495925779</v>
      </c>
      <c r="E77" s="25">
        <f t="shared" ca="1" si="14"/>
        <v>0.12335585604258859</v>
      </c>
      <c r="F77" s="25">
        <f t="shared" ca="1" si="15"/>
        <v>20.926819621228219</v>
      </c>
      <c r="G77" s="25">
        <f t="shared" ca="1" si="16"/>
        <v>1107.1773155470073</v>
      </c>
      <c r="H77" s="25">
        <f t="shared" ca="1" si="12"/>
        <v>0</v>
      </c>
      <c r="J77" s="25">
        <v>72</v>
      </c>
      <c r="K77" s="30">
        <v>15</v>
      </c>
      <c r="L77" s="25">
        <f t="shared" si="22"/>
        <v>1080</v>
      </c>
      <c r="M77" s="25">
        <f t="shared" ca="1" si="23"/>
        <v>1080</v>
      </c>
      <c r="N77" s="25">
        <f t="shared" ca="1" si="17"/>
        <v>0.51164475855584279</v>
      </c>
      <c r="O77" s="25">
        <f t="shared" ca="1" si="18"/>
        <v>6.7012472570033443</v>
      </c>
      <c r="P77" s="25">
        <f t="shared" ca="1" si="19"/>
        <v>1086.7012472570034</v>
      </c>
      <c r="Q77" s="25">
        <f t="shared" ca="1" si="20"/>
        <v>0</v>
      </c>
    </row>
    <row r="78" spans="1:17">
      <c r="A78" s="25">
        <v>73</v>
      </c>
      <c r="B78" s="25">
        <v>18.774376659443952</v>
      </c>
      <c r="C78" s="30">
        <f t="shared" si="21"/>
        <v>1105.024872585223</v>
      </c>
      <c r="D78" s="25">
        <f t="shared" ca="1" si="13"/>
        <v>1107.1773155470073</v>
      </c>
      <c r="E78" s="25">
        <f t="shared" ca="1" si="14"/>
        <v>0.76653707232723756</v>
      </c>
      <c r="F78" s="25">
        <f t="shared" ca="1" si="15"/>
        <v>2.6587221611612408</v>
      </c>
      <c r="G78" s="25">
        <f t="shared" ca="1" si="16"/>
        <v>1109.8360377081685</v>
      </c>
      <c r="H78" s="25">
        <f t="shared" ca="1" si="12"/>
        <v>2.1524429617843452</v>
      </c>
      <c r="J78" s="25">
        <v>73</v>
      </c>
      <c r="K78" s="30">
        <v>15</v>
      </c>
      <c r="L78" s="25">
        <f t="shared" si="22"/>
        <v>1095</v>
      </c>
      <c r="M78" s="25">
        <f t="shared" ca="1" si="23"/>
        <v>1095</v>
      </c>
      <c r="N78" s="25">
        <f t="shared" ca="1" si="17"/>
        <v>0.90185728833907164</v>
      </c>
      <c r="O78" s="25">
        <f t="shared" ca="1" si="18"/>
        <v>1.0329898835611977</v>
      </c>
      <c r="P78" s="25">
        <f t="shared" ca="1" si="19"/>
        <v>1096.0329898835612</v>
      </c>
      <c r="Q78" s="25">
        <f t="shared" ca="1" si="20"/>
        <v>0</v>
      </c>
    </row>
    <row r="79" spans="1:17">
      <c r="A79" s="25">
        <v>74</v>
      </c>
      <c r="B79" s="25">
        <v>19.88860744041261</v>
      </c>
      <c r="C79" s="30">
        <f t="shared" si="21"/>
        <v>1124.9134800256356</v>
      </c>
      <c r="D79" s="25">
        <f t="shared" ca="1" si="13"/>
        <v>1124.9134800256356</v>
      </c>
      <c r="E79" s="25">
        <f t="shared" ca="1" si="14"/>
        <v>0.5862425590611624</v>
      </c>
      <c r="F79" s="25">
        <f t="shared" ca="1" si="15"/>
        <v>5.3402165173518279</v>
      </c>
      <c r="G79" s="25">
        <f t="shared" ca="1" si="16"/>
        <v>1130.2536965429874</v>
      </c>
      <c r="H79" s="25">
        <f t="shared" ca="1" si="12"/>
        <v>0</v>
      </c>
      <c r="J79" s="25">
        <v>74</v>
      </c>
      <c r="K79" s="30">
        <v>15</v>
      </c>
      <c r="L79" s="25">
        <f t="shared" si="22"/>
        <v>1110</v>
      </c>
      <c r="M79" s="25">
        <f t="shared" ca="1" si="23"/>
        <v>1110</v>
      </c>
      <c r="N79" s="25">
        <f t="shared" ca="1" si="17"/>
        <v>0.22504908004438595</v>
      </c>
      <c r="O79" s="25">
        <f t="shared" ca="1" si="18"/>
        <v>14.914367670347721</v>
      </c>
      <c r="P79" s="25">
        <f t="shared" ca="1" si="19"/>
        <v>1124.9143676703477</v>
      </c>
      <c r="Q79" s="25">
        <f t="shared" ca="1" si="20"/>
        <v>0</v>
      </c>
    </row>
    <row r="80" spans="1:17">
      <c r="A80" s="25">
        <v>75</v>
      </c>
      <c r="B80" s="25">
        <v>18.17499313333537</v>
      </c>
      <c r="C80" s="30">
        <f t="shared" si="21"/>
        <v>1143.0884731589711</v>
      </c>
      <c r="D80" s="25">
        <f t="shared" ca="1" si="13"/>
        <v>1143.0884731589711</v>
      </c>
      <c r="E80" s="25">
        <f t="shared" ca="1" si="14"/>
        <v>0.45846277314935957</v>
      </c>
      <c r="F80" s="25">
        <f t="shared" ca="1" si="15"/>
        <v>7.7987618327688555</v>
      </c>
      <c r="G80" s="25">
        <f t="shared" ca="1" si="16"/>
        <v>1150.8872349917399</v>
      </c>
      <c r="H80" s="25">
        <f t="shared" ca="1" si="12"/>
        <v>0</v>
      </c>
      <c r="J80" s="25">
        <v>75</v>
      </c>
      <c r="K80" s="30">
        <v>15</v>
      </c>
      <c r="L80" s="25">
        <f t="shared" si="22"/>
        <v>1125</v>
      </c>
      <c r="M80" s="25">
        <f t="shared" ca="1" si="23"/>
        <v>1125</v>
      </c>
      <c r="N80" s="25">
        <f t="shared" ca="1" si="17"/>
        <v>0.74666147980111353</v>
      </c>
      <c r="O80" s="25">
        <f t="shared" ca="1" si="18"/>
        <v>2.9214336952022686</v>
      </c>
      <c r="P80" s="25">
        <f t="shared" ca="1" si="19"/>
        <v>1127.9214336952023</v>
      </c>
      <c r="Q80" s="25">
        <f t="shared" ca="1" si="20"/>
        <v>0</v>
      </c>
    </row>
    <row r="81" spans="1:17">
      <c r="A81" s="25">
        <v>76</v>
      </c>
      <c r="B81" s="25">
        <v>15.533310953093052</v>
      </c>
      <c r="C81" s="30">
        <f t="shared" si="21"/>
        <v>1158.621784112064</v>
      </c>
      <c r="D81" s="25">
        <f t="shared" ca="1" si="13"/>
        <v>1158.621784112064</v>
      </c>
      <c r="E81" s="25">
        <f t="shared" ca="1" si="14"/>
        <v>0.74424296050032979</v>
      </c>
      <c r="F81" s="25">
        <f t="shared" ca="1" si="15"/>
        <v>2.9538773764582404</v>
      </c>
      <c r="G81" s="25">
        <f t="shared" ca="1" si="16"/>
        <v>1161.5756614885222</v>
      </c>
      <c r="H81" s="25">
        <f t="shared" ca="1" si="12"/>
        <v>0</v>
      </c>
      <c r="J81" s="25">
        <v>76</v>
      </c>
      <c r="K81" s="30">
        <v>15</v>
      </c>
      <c r="L81" s="25">
        <f t="shared" si="22"/>
        <v>1140</v>
      </c>
      <c r="M81" s="25">
        <f t="shared" ca="1" si="23"/>
        <v>1140</v>
      </c>
      <c r="N81" s="25">
        <f t="shared" ca="1" si="17"/>
        <v>0.34868260378839744</v>
      </c>
      <c r="O81" s="25">
        <f t="shared" ca="1" si="18"/>
        <v>10.53593215307858</v>
      </c>
      <c r="P81" s="25">
        <f t="shared" ca="1" si="19"/>
        <v>1150.5359321530786</v>
      </c>
      <c r="Q81" s="25">
        <f t="shared" ca="1" si="20"/>
        <v>0</v>
      </c>
    </row>
    <row r="82" spans="1:17">
      <c r="A82" s="25">
        <v>77</v>
      </c>
      <c r="B82" s="25">
        <v>10.492263557847835</v>
      </c>
      <c r="C82" s="30">
        <f t="shared" si="21"/>
        <v>1169.1140476699118</v>
      </c>
      <c r="D82" s="25">
        <f t="shared" ca="1" si="13"/>
        <v>1169.1140476699118</v>
      </c>
      <c r="E82" s="25">
        <f t="shared" ca="1" si="14"/>
        <v>0.94015220997934401</v>
      </c>
      <c r="F82" s="25">
        <f t="shared" ca="1" si="15"/>
        <v>0.61713491316667368</v>
      </c>
      <c r="G82" s="25">
        <f t="shared" ca="1" si="16"/>
        <v>1169.7311825830784</v>
      </c>
      <c r="H82" s="25">
        <f t="shared" ca="1" si="12"/>
        <v>0</v>
      </c>
      <c r="J82" s="25">
        <v>77</v>
      </c>
      <c r="K82" s="30">
        <v>15</v>
      </c>
      <c r="L82" s="25">
        <f t="shared" si="22"/>
        <v>1155</v>
      </c>
      <c r="M82" s="25">
        <f t="shared" ca="1" si="23"/>
        <v>1155</v>
      </c>
      <c r="N82" s="25">
        <f t="shared" ca="1" si="17"/>
        <v>0.49039897429647916</v>
      </c>
      <c r="O82" s="25">
        <f t="shared" ca="1" si="18"/>
        <v>7.1253598592741421</v>
      </c>
      <c r="P82" s="25">
        <f t="shared" ca="1" si="19"/>
        <v>1162.1253598592741</v>
      </c>
      <c r="Q82" s="25">
        <f t="shared" ca="1" si="20"/>
        <v>0</v>
      </c>
    </row>
    <row r="83" spans="1:17">
      <c r="A83" s="25">
        <v>78</v>
      </c>
      <c r="B83" s="25">
        <v>18.452711569566944</v>
      </c>
      <c r="C83" s="30">
        <f t="shared" si="21"/>
        <v>1187.5667592394786</v>
      </c>
      <c r="D83" s="25">
        <f t="shared" ca="1" si="13"/>
        <v>1187.5667592394786</v>
      </c>
      <c r="E83" s="25">
        <f t="shared" ca="1" si="14"/>
        <v>8.3483392161772474E-2</v>
      </c>
      <c r="F83" s="25">
        <f t="shared" ca="1" si="15"/>
        <v>24.831075631740106</v>
      </c>
      <c r="G83" s="25">
        <f t="shared" ca="1" si="16"/>
        <v>1212.3978348712187</v>
      </c>
      <c r="H83" s="25">
        <f t="shared" ca="1" si="12"/>
        <v>0</v>
      </c>
      <c r="J83" s="25">
        <v>78</v>
      </c>
      <c r="K83" s="30">
        <v>15</v>
      </c>
      <c r="L83" s="25">
        <f t="shared" si="22"/>
        <v>1170</v>
      </c>
      <c r="M83" s="25">
        <f t="shared" ca="1" si="23"/>
        <v>1170</v>
      </c>
      <c r="N83" s="25">
        <f t="shared" ca="1" si="17"/>
        <v>0.77609703478427627</v>
      </c>
      <c r="O83" s="25">
        <f t="shared" ca="1" si="18"/>
        <v>2.5347772179127248</v>
      </c>
      <c r="P83" s="25">
        <f t="shared" ca="1" si="19"/>
        <v>1172.5347772179127</v>
      </c>
      <c r="Q83" s="25">
        <f t="shared" ca="1" si="20"/>
        <v>0</v>
      </c>
    </row>
    <row r="84" spans="1:17">
      <c r="A84" s="25">
        <v>79</v>
      </c>
      <c r="B84" s="25">
        <v>19.23795281838435</v>
      </c>
      <c r="C84" s="30">
        <f t="shared" si="21"/>
        <v>1206.8047120578631</v>
      </c>
      <c r="D84" s="25">
        <f t="shared" ca="1" si="13"/>
        <v>1212.3978348712187</v>
      </c>
      <c r="E84" s="25">
        <f t="shared" ca="1" si="14"/>
        <v>0.91119130767504264</v>
      </c>
      <c r="F84" s="25">
        <f t="shared" ca="1" si="15"/>
        <v>0.93002406320650099</v>
      </c>
      <c r="G84" s="25">
        <f t="shared" ca="1" si="16"/>
        <v>1213.3278589344252</v>
      </c>
      <c r="H84" s="25">
        <f t="shared" ca="1" si="12"/>
        <v>5.5931228133556488</v>
      </c>
      <c r="J84" s="25">
        <v>79</v>
      </c>
      <c r="K84" s="30">
        <v>15</v>
      </c>
      <c r="L84" s="25">
        <f t="shared" si="22"/>
        <v>1185</v>
      </c>
      <c r="M84" s="25">
        <f t="shared" ca="1" si="23"/>
        <v>1185</v>
      </c>
      <c r="N84" s="25">
        <f t="shared" ca="1" si="17"/>
        <v>0.41630765172068862</v>
      </c>
      <c r="O84" s="25">
        <f t="shared" ca="1" si="18"/>
        <v>8.7633074464580254</v>
      </c>
      <c r="P84" s="25">
        <f t="shared" ca="1" si="19"/>
        <v>1193.7633074464579</v>
      </c>
      <c r="Q84" s="25">
        <f t="shared" ca="1" si="20"/>
        <v>0</v>
      </c>
    </row>
    <row r="85" spans="1:17">
      <c r="A85" s="25">
        <v>80</v>
      </c>
      <c r="B85" s="25">
        <v>18.348643452253793</v>
      </c>
      <c r="C85" s="30">
        <f t="shared" si="21"/>
        <v>1225.1533555101169</v>
      </c>
      <c r="D85" s="25">
        <f t="shared" ca="1" si="13"/>
        <v>1225.1533555101169</v>
      </c>
      <c r="E85" s="25">
        <f t="shared" ca="1" si="14"/>
        <v>0.71574248241570981</v>
      </c>
      <c r="F85" s="25">
        <f t="shared" ca="1" si="15"/>
        <v>3.3443483814574897</v>
      </c>
      <c r="G85" s="25">
        <f t="shared" ca="1" si="16"/>
        <v>1228.4977038915742</v>
      </c>
      <c r="H85" s="25">
        <f t="shared" ca="1" si="12"/>
        <v>0</v>
      </c>
      <c r="J85" s="25">
        <v>80</v>
      </c>
      <c r="K85" s="30">
        <v>15</v>
      </c>
      <c r="L85" s="25">
        <f t="shared" si="22"/>
        <v>1200</v>
      </c>
      <c r="M85" s="25">
        <f t="shared" ca="1" si="23"/>
        <v>1200</v>
      </c>
      <c r="N85" s="25">
        <f t="shared" ca="1" si="17"/>
        <v>0.41754116795868235</v>
      </c>
      <c r="O85" s="25">
        <f t="shared" ca="1" si="18"/>
        <v>8.7337213366340851</v>
      </c>
      <c r="P85" s="25">
        <f t="shared" ca="1" si="19"/>
        <v>1208.7337213366341</v>
      </c>
      <c r="Q85" s="25">
        <f t="shared" ca="1" si="20"/>
        <v>0</v>
      </c>
    </row>
    <row r="86" spans="1:17">
      <c r="A86" s="25">
        <v>81</v>
      </c>
      <c r="B86" s="25">
        <v>15.22537919248024</v>
      </c>
      <c r="C86" s="30">
        <f t="shared" si="21"/>
        <v>1240.3787347025971</v>
      </c>
      <c r="D86" s="25">
        <f t="shared" ca="1" si="13"/>
        <v>1240.3787347025971</v>
      </c>
      <c r="E86" s="25">
        <f t="shared" ca="1" si="14"/>
        <v>0.24464876721191653</v>
      </c>
      <c r="F86" s="25">
        <f t="shared" ca="1" si="15"/>
        <v>14.079317002463483</v>
      </c>
      <c r="G86" s="25">
        <f t="shared" ca="1" si="16"/>
        <v>1254.4580517050606</v>
      </c>
      <c r="H86" s="25">
        <f t="shared" ca="1" si="12"/>
        <v>0</v>
      </c>
      <c r="J86" s="25">
        <v>81</v>
      </c>
      <c r="K86" s="30">
        <v>15</v>
      </c>
      <c r="L86" s="25">
        <f t="shared" si="22"/>
        <v>1215</v>
      </c>
      <c r="M86" s="25">
        <f t="shared" ca="1" si="23"/>
        <v>1215</v>
      </c>
      <c r="N86" s="25">
        <f t="shared" ca="1" si="17"/>
        <v>0.18553447713103788</v>
      </c>
      <c r="O86" s="25">
        <f t="shared" ca="1" si="18"/>
        <v>16.845145536598999</v>
      </c>
      <c r="P86" s="25">
        <f t="shared" ca="1" si="19"/>
        <v>1231.8451455365989</v>
      </c>
      <c r="Q86" s="25">
        <f t="shared" ca="1" si="20"/>
        <v>0</v>
      </c>
    </row>
    <row r="87" spans="1:17">
      <c r="A87" s="25">
        <v>82</v>
      </c>
      <c r="B87" s="25">
        <v>11.143223364970854</v>
      </c>
      <c r="C87" s="30">
        <f t="shared" si="21"/>
        <v>1251.521958067568</v>
      </c>
      <c r="D87" s="25">
        <f t="shared" ca="1" si="13"/>
        <v>1254.4580517050606</v>
      </c>
      <c r="E87" s="25">
        <f t="shared" ca="1" si="14"/>
        <v>8.2478611942958358E-2</v>
      </c>
      <c r="F87" s="25">
        <f t="shared" ca="1" si="15"/>
        <v>24.952162684286407</v>
      </c>
      <c r="G87" s="25">
        <f t="shared" ca="1" si="16"/>
        <v>1279.4102143893469</v>
      </c>
      <c r="H87" s="25">
        <f t="shared" ca="1" si="12"/>
        <v>2.9360936374926041</v>
      </c>
      <c r="J87" s="25">
        <v>82</v>
      </c>
      <c r="K87" s="30">
        <v>15</v>
      </c>
      <c r="L87" s="25">
        <f t="shared" si="22"/>
        <v>1230</v>
      </c>
      <c r="M87" s="25">
        <f t="shared" ca="1" si="23"/>
        <v>1231.8451455365989</v>
      </c>
      <c r="N87" s="25">
        <f t="shared" ca="1" si="17"/>
        <v>0.40164731052168678</v>
      </c>
      <c r="O87" s="25">
        <f t="shared" ca="1" si="18"/>
        <v>9.1218091245921009</v>
      </c>
      <c r="P87" s="25">
        <f t="shared" ca="1" si="19"/>
        <v>1240.966954661191</v>
      </c>
      <c r="Q87" s="25">
        <f t="shared" ca="1" si="20"/>
        <v>1.8451455365989204</v>
      </c>
    </row>
    <row r="88" spans="1:17">
      <c r="A88" s="25">
        <v>83</v>
      </c>
      <c r="B88" s="25">
        <v>11.217383342997529</v>
      </c>
      <c r="C88" s="30">
        <f t="shared" si="21"/>
        <v>1262.7393414105654</v>
      </c>
      <c r="D88" s="25">
        <f t="shared" ca="1" si="13"/>
        <v>1279.4102143893469</v>
      </c>
      <c r="E88" s="25">
        <f t="shared" ca="1" si="14"/>
        <v>0.2264105581101038</v>
      </c>
      <c r="F88" s="25">
        <f t="shared" ca="1" si="15"/>
        <v>14.854052989785334</v>
      </c>
      <c r="G88" s="25">
        <f t="shared" ca="1" si="16"/>
        <v>1294.2642673791322</v>
      </c>
      <c r="H88" s="25">
        <f t="shared" ca="1" si="12"/>
        <v>16.670872978781517</v>
      </c>
      <c r="J88" s="25">
        <v>83</v>
      </c>
      <c r="K88" s="30">
        <v>15</v>
      </c>
      <c r="L88" s="25">
        <f t="shared" si="22"/>
        <v>1245</v>
      </c>
      <c r="M88" s="25">
        <f t="shared" ca="1" si="23"/>
        <v>1245</v>
      </c>
      <c r="N88" s="25">
        <f t="shared" ca="1" si="17"/>
        <v>0.55528391473005578</v>
      </c>
      <c r="O88" s="25">
        <f t="shared" ca="1" si="18"/>
        <v>5.8827573796475416</v>
      </c>
      <c r="P88" s="25">
        <f t="shared" ca="1" si="19"/>
        <v>1250.8827573796475</v>
      </c>
      <c r="Q88" s="25">
        <f t="shared" ca="1" si="20"/>
        <v>0</v>
      </c>
    </row>
    <row r="89" spans="1:17">
      <c r="A89" s="25">
        <v>84</v>
      </c>
      <c r="B89" s="25">
        <v>10.083620715964232</v>
      </c>
      <c r="C89" s="30">
        <f t="shared" si="21"/>
        <v>1272.8229621265298</v>
      </c>
      <c r="D89" s="25">
        <f t="shared" ca="1" si="13"/>
        <v>1294.2642673791322</v>
      </c>
      <c r="E89" s="25">
        <f t="shared" ca="1" si="14"/>
        <v>0.63114888046074169</v>
      </c>
      <c r="F89" s="25">
        <f t="shared" ca="1" si="15"/>
        <v>4.6021350059337687</v>
      </c>
      <c r="G89" s="25">
        <f t="shared" ca="1" si="16"/>
        <v>1298.8664023850661</v>
      </c>
      <c r="H89" s="25">
        <f t="shared" ca="1" si="12"/>
        <v>21.441305252602433</v>
      </c>
      <c r="J89" s="25">
        <v>84</v>
      </c>
      <c r="K89" s="30">
        <v>15</v>
      </c>
      <c r="L89" s="25">
        <f t="shared" si="22"/>
        <v>1260</v>
      </c>
      <c r="M89" s="25">
        <f t="shared" ca="1" si="23"/>
        <v>1260</v>
      </c>
      <c r="N89" s="25">
        <f t="shared" ca="1" si="17"/>
        <v>0.43595535366728</v>
      </c>
      <c r="O89" s="25">
        <f t="shared" ca="1" si="18"/>
        <v>8.3021544072201294</v>
      </c>
      <c r="P89" s="25">
        <f t="shared" ca="1" si="19"/>
        <v>1268.3021544072201</v>
      </c>
      <c r="Q89" s="25">
        <f t="shared" ca="1" si="20"/>
        <v>0</v>
      </c>
    </row>
    <row r="90" spans="1:17">
      <c r="A90" s="25">
        <v>85</v>
      </c>
      <c r="B90" s="25">
        <v>13.499862666707358</v>
      </c>
      <c r="C90" s="30">
        <f t="shared" si="21"/>
        <v>1286.322824793237</v>
      </c>
      <c r="D90" s="25">
        <f t="shared" ca="1" si="13"/>
        <v>1298.8664023850661</v>
      </c>
      <c r="E90" s="25">
        <f t="shared" ca="1" si="14"/>
        <v>0.72313785733881941</v>
      </c>
      <c r="F90" s="25">
        <f t="shared" ca="1" si="15"/>
        <v>3.2415540094843291</v>
      </c>
      <c r="G90" s="25">
        <f t="shared" ca="1" si="16"/>
        <v>1302.1079563945505</v>
      </c>
      <c r="H90" s="25">
        <f t="shared" ca="1" si="12"/>
        <v>12.543577591829035</v>
      </c>
      <c r="J90" s="25">
        <v>85</v>
      </c>
      <c r="K90" s="30">
        <v>15</v>
      </c>
      <c r="L90" s="25">
        <f t="shared" si="22"/>
        <v>1275</v>
      </c>
      <c r="M90" s="25">
        <f t="shared" ca="1" si="23"/>
        <v>1275</v>
      </c>
      <c r="N90" s="25">
        <f t="shared" ca="1" si="17"/>
        <v>0.24640892532080094</v>
      </c>
      <c r="O90" s="25">
        <f t="shared" ca="1" si="18"/>
        <v>14.007628250859446</v>
      </c>
      <c r="P90" s="25">
        <f t="shared" ca="1" si="19"/>
        <v>1289.0076282508594</v>
      </c>
      <c r="Q90" s="25">
        <f t="shared" ca="1" si="20"/>
        <v>0</v>
      </c>
    </row>
    <row r="91" spans="1:17">
      <c r="A91" s="25">
        <v>86</v>
      </c>
      <c r="B91" s="25">
        <v>16.366771446882534</v>
      </c>
      <c r="C91" s="30">
        <f t="shared" si="21"/>
        <v>1302.6895962401195</v>
      </c>
      <c r="D91" s="25">
        <f t="shared" ca="1" si="13"/>
        <v>1302.6895962401195</v>
      </c>
      <c r="E91" s="25">
        <f t="shared" ca="1" si="14"/>
        <v>0.97464089011425936</v>
      </c>
      <c r="F91" s="25">
        <f t="shared" ca="1" si="15"/>
        <v>0.25686193661490936</v>
      </c>
      <c r="G91" s="25">
        <f t="shared" ca="1" si="16"/>
        <v>1302.9464581767345</v>
      </c>
      <c r="H91" s="25">
        <f t="shared" ca="1" si="12"/>
        <v>0</v>
      </c>
      <c r="J91" s="25">
        <v>86</v>
      </c>
      <c r="K91" s="30">
        <v>15</v>
      </c>
      <c r="L91" s="25">
        <f t="shared" si="22"/>
        <v>1290</v>
      </c>
      <c r="M91" s="25">
        <f t="shared" ca="1" si="23"/>
        <v>1290</v>
      </c>
      <c r="N91" s="25">
        <f t="shared" ca="1" si="17"/>
        <v>0.86692718217456755</v>
      </c>
      <c r="O91" s="25">
        <f t="shared" ca="1" si="18"/>
        <v>1.4280029399343497</v>
      </c>
      <c r="P91" s="25">
        <f t="shared" ca="1" si="19"/>
        <v>1291.4280029399345</v>
      </c>
      <c r="Q91" s="25">
        <f t="shared" ca="1" si="20"/>
        <v>0</v>
      </c>
    </row>
    <row r="92" spans="1:17">
      <c r="A92" s="25">
        <v>87</v>
      </c>
      <c r="B92" s="25">
        <v>13.941770683919797</v>
      </c>
      <c r="C92" s="30">
        <f t="shared" si="21"/>
        <v>1316.6313669240392</v>
      </c>
      <c r="D92" s="25">
        <f t="shared" ca="1" si="13"/>
        <v>1316.6313669240392</v>
      </c>
      <c r="E92" s="25">
        <f t="shared" ca="1" si="14"/>
        <v>5.4774223743695005E-2</v>
      </c>
      <c r="F92" s="25">
        <f t="shared" ca="1" si="15"/>
        <v>29.045355653272704</v>
      </c>
      <c r="G92" s="25">
        <f t="shared" ca="1" si="16"/>
        <v>1345.6767225773119</v>
      </c>
      <c r="H92" s="25">
        <f t="shared" ca="1" si="12"/>
        <v>0</v>
      </c>
      <c r="J92" s="25">
        <v>87</v>
      </c>
      <c r="K92" s="30">
        <v>15</v>
      </c>
      <c r="L92" s="25">
        <f t="shared" si="22"/>
        <v>1305</v>
      </c>
      <c r="M92" s="25">
        <f t="shared" ca="1" si="23"/>
        <v>1305</v>
      </c>
      <c r="N92" s="25">
        <f t="shared" ca="1" si="17"/>
        <v>0.77587285142766405</v>
      </c>
      <c r="O92" s="25">
        <f t="shared" ca="1" si="18"/>
        <v>2.537666234770116</v>
      </c>
      <c r="P92" s="25">
        <f t="shared" ca="1" si="19"/>
        <v>1307.5376662347701</v>
      </c>
      <c r="Q92" s="25">
        <f t="shared" ca="1" si="20"/>
        <v>0</v>
      </c>
    </row>
    <row r="93" spans="1:17">
      <c r="A93" s="25">
        <v>88</v>
      </c>
      <c r="B93" s="25">
        <v>11.123996704000977</v>
      </c>
      <c r="C93" s="30">
        <f t="shared" si="21"/>
        <v>1327.7553636280402</v>
      </c>
      <c r="D93" s="25">
        <f t="shared" ca="1" si="13"/>
        <v>1345.6767225773119</v>
      </c>
      <c r="E93" s="25">
        <f t="shared" ca="1" si="14"/>
        <v>9.8256409612677453E-2</v>
      </c>
      <c r="F93" s="25">
        <f t="shared" ca="1" si="15"/>
        <v>23.201747925725925</v>
      </c>
      <c r="G93" s="25">
        <f t="shared" ca="1" si="16"/>
        <v>1368.8784705030378</v>
      </c>
      <c r="H93" s="25">
        <f t="shared" ca="1" si="12"/>
        <v>17.921358949271735</v>
      </c>
      <c r="J93" s="25">
        <v>88</v>
      </c>
      <c r="K93" s="30">
        <v>15</v>
      </c>
      <c r="L93" s="25">
        <f t="shared" si="22"/>
        <v>1320</v>
      </c>
      <c r="M93" s="25">
        <f t="shared" ca="1" si="23"/>
        <v>1320</v>
      </c>
      <c r="N93" s="25">
        <f t="shared" ca="1" si="17"/>
        <v>0.88135676261186358</v>
      </c>
      <c r="O93" s="25">
        <f t="shared" ca="1" si="18"/>
        <v>1.2629278313050611</v>
      </c>
      <c r="P93" s="25">
        <f t="shared" ca="1" si="19"/>
        <v>1321.262927831305</v>
      </c>
      <c r="Q93" s="25">
        <f t="shared" ca="1" si="20"/>
        <v>0</v>
      </c>
    </row>
    <row r="94" spans="1:17">
      <c r="A94" s="25">
        <v>89</v>
      </c>
      <c r="B94" s="25">
        <v>19.556566057313759</v>
      </c>
      <c r="C94" s="30">
        <f t="shared" si="21"/>
        <v>1347.311929685354</v>
      </c>
      <c r="D94" s="25">
        <f t="shared" ca="1" si="13"/>
        <v>1368.8784705030378</v>
      </c>
      <c r="E94" s="25">
        <f t="shared" ca="1" si="14"/>
        <v>0.55721402487629801</v>
      </c>
      <c r="F94" s="25">
        <f t="shared" ca="1" si="15"/>
        <v>5.8480586711992508</v>
      </c>
      <c r="G94" s="25">
        <f t="shared" ca="1" si="16"/>
        <v>1374.7265291742369</v>
      </c>
      <c r="H94" s="25">
        <f t="shared" ca="1" si="12"/>
        <v>21.566540817683745</v>
      </c>
      <c r="J94" s="25">
        <v>89</v>
      </c>
      <c r="K94" s="30">
        <v>15</v>
      </c>
      <c r="L94" s="25">
        <f t="shared" si="22"/>
        <v>1335</v>
      </c>
      <c r="M94" s="25">
        <f t="shared" ca="1" si="23"/>
        <v>1335</v>
      </c>
      <c r="N94" s="25">
        <f t="shared" ca="1" si="17"/>
        <v>0.11005051934431398</v>
      </c>
      <c r="O94" s="25">
        <f t="shared" ca="1" si="18"/>
        <v>22.068157518539323</v>
      </c>
      <c r="P94" s="25">
        <f t="shared" ca="1" si="19"/>
        <v>1357.0681575185392</v>
      </c>
      <c r="Q94" s="25">
        <f t="shared" ca="1" si="20"/>
        <v>0</v>
      </c>
    </row>
    <row r="95" spans="1:17">
      <c r="A95" s="25">
        <v>90</v>
      </c>
      <c r="B95" s="25">
        <v>10.215155491805779</v>
      </c>
      <c r="C95" s="30">
        <f t="shared" si="21"/>
        <v>1357.5270851771597</v>
      </c>
      <c r="D95" s="25">
        <f t="shared" ca="1" si="13"/>
        <v>1374.7265291742369</v>
      </c>
      <c r="E95" s="25">
        <f t="shared" ca="1" si="14"/>
        <v>3.6966649635249538E-2</v>
      </c>
      <c r="F95" s="25">
        <f t="shared" ca="1" si="15"/>
        <v>32.977391340176688</v>
      </c>
      <c r="G95" s="25">
        <f t="shared" ca="1" si="16"/>
        <v>1407.7039205144135</v>
      </c>
      <c r="H95" s="25">
        <f t="shared" ca="1" si="12"/>
        <v>17.199443997077196</v>
      </c>
      <c r="J95" s="25">
        <v>90</v>
      </c>
      <c r="K95" s="30">
        <v>15</v>
      </c>
      <c r="L95" s="25">
        <f t="shared" si="22"/>
        <v>1350</v>
      </c>
      <c r="M95" s="25">
        <f t="shared" ca="1" si="23"/>
        <v>1357.0681575185392</v>
      </c>
      <c r="N95" s="25">
        <f t="shared" ca="1" si="17"/>
        <v>0.76570566185300648</v>
      </c>
      <c r="O95" s="25">
        <f t="shared" ca="1" si="18"/>
        <v>2.6695743654142716</v>
      </c>
      <c r="P95" s="25">
        <f t="shared" ca="1" si="19"/>
        <v>1359.7377318839535</v>
      </c>
      <c r="Q95" s="25">
        <f t="shared" ca="1" si="20"/>
        <v>7.0681575185392376</v>
      </c>
    </row>
    <row r="96" spans="1:17">
      <c r="A96" s="25">
        <v>91</v>
      </c>
      <c r="B96" s="25">
        <v>17.690359202856534</v>
      </c>
      <c r="C96" s="30">
        <f t="shared" si="21"/>
        <v>1375.2174443800163</v>
      </c>
      <c r="D96" s="25">
        <f t="shared" ca="1" si="13"/>
        <v>1407.7039205144135</v>
      </c>
      <c r="E96" s="25">
        <f t="shared" ca="1" si="14"/>
        <v>0.13209210014635808</v>
      </c>
      <c r="F96" s="25">
        <f t="shared" ca="1" si="15"/>
        <v>20.24255871313548</v>
      </c>
      <c r="G96" s="25">
        <f t="shared" ca="1" si="16"/>
        <v>1427.9464792275489</v>
      </c>
      <c r="H96" s="25">
        <f t="shared" ca="1" si="12"/>
        <v>32.486476134397208</v>
      </c>
      <c r="J96" s="25">
        <v>91</v>
      </c>
      <c r="K96" s="30">
        <v>15</v>
      </c>
      <c r="L96" s="25">
        <f t="shared" si="22"/>
        <v>1365</v>
      </c>
      <c r="M96" s="25">
        <f t="shared" ca="1" si="23"/>
        <v>1365</v>
      </c>
      <c r="N96" s="25">
        <f t="shared" ca="1" si="17"/>
        <v>0.46606752877749713</v>
      </c>
      <c r="O96" s="25">
        <f t="shared" ca="1" si="18"/>
        <v>7.6342474381546062</v>
      </c>
      <c r="P96" s="25">
        <f t="shared" ca="1" si="19"/>
        <v>1372.6342474381547</v>
      </c>
      <c r="Q96" s="25">
        <f t="shared" ca="1" si="20"/>
        <v>0</v>
      </c>
    </row>
    <row r="97" spans="1:17">
      <c r="A97" s="25">
        <v>92</v>
      </c>
      <c r="B97" s="25">
        <v>19.951170384838406</v>
      </c>
      <c r="C97" s="30">
        <f t="shared" si="21"/>
        <v>1395.1686147648547</v>
      </c>
      <c r="D97" s="25">
        <f t="shared" ca="1" si="13"/>
        <v>1427.9464792275489</v>
      </c>
      <c r="E97" s="25">
        <f t="shared" ca="1" si="14"/>
        <v>0.7113522344250951</v>
      </c>
      <c r="F97" s="25">
        <f t="shared" ca="1" si="15"/>
        <v>3.4058756478481933</v>
      </c>
      <c r="G97" s="25">
        <f t="shared" ca="1" si="16"/>
        <v>1431.3523548753972</v>
      </c>
      <c r="H97" s="25">
        <f t="shared" ca="1" si="12"/>
        <v>32.777864462694197</v>
      </c>
      <c r="J97" s="25">
        <v>92</v>
      </c>
      <c r="K97" s="30">
        <v>15</v>
      </c>
      <c r="L97" s="25">
        <f t="shared" si="22"/>
        <v>1380</v>
      </c>
      <c r="M97" s="25">
        <f t="shared" ca="1" si="23"/>
        <v>1380</v>
      </c>
      <c r="N97" s="25">
        <f t="shared" ca="1" si="17"/>
        <v>0.49337375548528772</v>
      </c>
      <c r="O97" s="25">
        <f t="shared" ca="1" si="18"/>
        <v>7.0648826745421971</v>
      </c>
      <c r="P97" s="25">
        <f t="shared" ca="1" si="19"/>
        <v>1387.0648826745421</v>
      </c>
      <c r="Q97" s="25">
        <f t="shared" ca="1" si="20"/>
        <v>0</v>
      </c>
    </row>
    <row r="98" spans="1:17">
      <c r="A98" s="25">
        <v>93</v>
      </c>
      <c r="B98" s="25">
        <v>14.986724448377942</v>
      </c>
      <c r="C98" s="30">
        <f t="shared" si="21"/>
        <v>1410.1553392132328</v>
      </c>
      <c r="D98" s="25">
        <f t="shared" ca="1" si="13"/>
        <v>1431.3523548753972</v>
      </c>
      <c r="E98" s="25">
        <f t="shared" ca="1" si="14"/>
        <v>0.56384712483373511</v>
      </c>
      <c r="F98" s="25">
        <f t="shared" ca="1" si="15"/>
        <v>5.7297211948552942</v>
      </c>
      <c r="G98" s="25">
        <f t="shared" ca="1" si="16"/>
        <v>1437.0820760702525</v>
      </c>
      <c r="H98" s="25">
        <f t="shared" ca="1" si="12"/>
        <v>21.197015662164404</v>
      </c>
      <c r="J98" s="25">
        <v>93</v>
      </c>
      <c r="K98" s="30">
        <v>15</v>
      </c>
      <c r="L98" s="25">
        <f t="shared" si="22"/>
        <v>1395</v>
      </c>
      <c r="M98" s="25">
        <f t="shared" ca="1" si="23"/>
        <v>1395</v>
      </c>
      <c r="N98" s="25">
        <f t="shared" ca="1" si="17"/>
        <v>0.83469403443006618</v>
      </c>
      <c r="O98" s="25">
        <f t="shared" ca="1" si="18"/>
        <v>1.8069004711388716</v>
      </c>
      <c r="P98" s="25">
        <f t="shared" ca="1" si="19"/>
        <v>1396.8069004711388</v>
      </c>
      <c r="Q98" s="25">
        <f t="shared" ca="1" si="20"/>
        <v>0</v>
      </c>
    </row>
    <row r="99" spans="1:17">
      <c r="A99" s="25">
        <v>94</v>
      </c>
      <c r="B99" s="25">
        <v>11.803949095126194</v>
      </c>
      <c r="C99" s="30">
        <f t="shared" si="21"/>
        <v>1421.959288308359</v>
      </c>
      <c r="D99" s="25">
        <f t="shared" ca="1" si="13"/>
        <v>1437.0820760702525</v>
      </c>
      <c r="E99" s="25">
        <f t="shared" ca="1" si="14"/>
        <v>8.3346590633456508E-2</v>
      </c>
      <c r="F99" s="25">
        <f t="shared" ca="1" si="15"/>
        <v>24.847475748396128</v>
      </c>
      <c r="G99" s="25">
        <f t="shared" ca="1" si="16"/>
        <v>1461.9295518186486</v>
      </c>
      <c r="H99" s="25">
        <f t="shared" ca="1" si="12"/>
        <v>15.122787761893505</v>
      </c>
      <c r="J99" s="25">
        <v>94</v>
      </c>
      <c r="K99" s="30">
        <v>15</v>
      </c>
      <c r="L99" s="25">
        <f t="shared" si="22"/>
        <v>1410</v>
      </c>
      <c r="M99" s="25">
        <f t="shared" ca="1" si="23"/>
        <v>1410</v>
      </c>
      <c r="N99" s="25">
        <f t="shared" ca="1" si="17"/>
        <v>0.26033744381476565</v>
      </c>
      <c r="O99" s="25">
        <f t="shared" ca="1" si="18"/>
        <v>13.457766286339341</v>
      </c>
      <c r="P99" s="25">
        <f t="shared" ca="1" si="19"/>
        <v>1423.4577662863394</v>
      </c>
      <c r="Q99" s="25">
        <f t="shared" ca="1" si="20"/>
        <v>0</v>
      </c>
    </row>
    <row r="100" spans="1:17">
      <c r="A100" s="25">
        <v>95</v>
      </c>
      <c r="B100" s="25">
        <v>18.445997497482225</v>
      </c>
      <c r="C100" s="30">
        <f t="shared" si="21"/>
        <v>1440.4052858058412</v>
      </c>
      <c r="D100" s="25">
        <f t="shared" ca="1" si="13"/>
        <v>1461.9295518186486</v>
      </c>
      <c r="E100" s="25">
        <f t="shared" ca="1" si="14"/>
        <v>0.81888245749832944</v>
      </c>
      <c r="F100" s="25">
        <f t="shared" ca="1" si="15"/>
        <v>1.9981472496704134</v>
      </c>
      <c r="G100" s="25">
        <f t="shared" ca="1" si="16"/>
        <v>1463.927699068319</v>
      </c>
      <c r="H100" s="25">
        <f t="shared" ca="1" si="12"/>
        <v>21.524266012807402</v>
      </c>
      <c r="J100" s="25">
        <v>95</v>
      </c>
      <c r="K100" s="30">
        <v>15</v>
      </c>
      <c r="L100" s="25">
        <f t="shared" si="22"/>
        <v>1425</v>
      </c>
      <c r="M100" s="25">
        <f t="shared" ca="1" si="23"/>
        <v>1425</v>
      </c>
      <c r="N100" s="25">
        <f t="shared" ca="1" si="17"/>
        <v>0.25105109511834978</v>
      </c>
      <c r="O100" s="25">
        <f t="shared" ca="1" si="18"/>
        <v>13.820987943585774</v>
      </c>
      <c r="P100" s="25">
        <f t="shared" ca="1" si="19"/>
        <v>1438.8209879435858</v>
      </c>
      <c r="Q100" s="25">
        <f t="shared" ca="1" si="20"/>
        <v>0</v>
      </c>
    </row>
    <row r="101" spans="1:17">
      <c r="A101" s="25">
        <v>96</v>
      </c>
      <c r="B101" s="25">
        <v>13.640858180486465</v>
      </c>
      <c r="C101" s="30">
        <f t="shared" si="21"/>
        <v>1454.0461439863277</v>
      </c>
      <c r="D101" s="25">
        <f t="shared" ca="1" si="13"/>
        <v>1463.927699068319</v>
      </c>
      <c r="E101" s="25">
        <f t="shared" ca="1" si="14"/>
        <v>4.4914868838088373E-2</v>
      </c>
      <c r="F101" s="25">
        <f t="shared" ca="1" si="15"/>
        <v>31.029863845303591</v>
      </c>
      <c r="G101" s="25">
        <f t="shared" ca="1" si="16"/>
        <v>1494.9575629136227</v>
      </c>
      <c r="H101" s="25">
        <f t="shared" ca="1" si="12"/>
        <v>9.8815550819913369</v>
      </c>
      <c r="J101" s="25">
        <v>96</v>
      </c>
      <c r="K101" s="30">
        <v>15</v>
      </c>
      <c r="L101" s="25">
        <f t="shared" si="22"/>
        <v>1440</v>
      </c>
      <c r="M101" s="25">
        <f t="shared" ca="1" si="23"/>
        <v>1440</v>
      </c>
      <c r="N101" s="25">
        <f t="shared" ca="1" si="17"/>
        <v>0.96467386201390093</v>
      </c>
      <c r="O101" s="25">
        <f t="shared" ca="1" si="18"/>
        <v>0.35965201591782614</v>
      </c>
      <c r="P101" s="25">
        <f t="shared" ca="1" si="19"/>
        <v>1440.3596520159178</v>
      </c>
      <c r="Q101" s="25">
        <f t="shared" ca="1" si="20"/>
        <v>0</v>
      </c>
    </row>
    <row r="102" spans="1:17">
      <c r="A102" s="25">
        <v>97</v>
      </c>
      <c r="B102" s="25">
        <v>18.488418225653859</v>
      </c>
      <c r="C102" s="30">
        <f t="shared" si="21"/>
        <v>1472.5345622119817</v>
      </c>
      <c r="D102" s="25">
        <f t="shared" ca="1" si="13"/>
        <v>1494.9575629136227</v>
      </c>
      <c r="E102" s="25">
        <f t="shared" ca="1" si="14"/>
        <v>0.36743807987872412</v>
      </c>
      <c r="F102" s="25">
        <f t="shared" ca="1" si="15"/>
        <v>10.012004646512223</v>
      </c>
      <c r="G102" s="25">
        <f t="shared" ca="1" si="16"/>
        <v>1504.9695675601349</v>
      </c>
      <c r="H102" s="25">
        <f t="shared" ca="1" si="12"/>
        <v>22.423000701641058</v>
      </c>
      <c r="J102" s="25">
        <v>97</v>
      </c>
      <c r="K102" s="30">
        <v>15</v>
      </c>
      <c r="L102" s="25">
        <f t="shared" si="22"/>
        <v>1455</v>
      </c>
      <c r="M102" s="25">
        <f t="shared" ca="1" si="23"/>
        <v>1455</v>
      </c>
      <c r="N102" s="25">
        <f t="shared" ca="1" si="17"/>
        <v>0.56718369477090924</v>
      </c>
      <c r="O102" s="25">
        <f t="shared" ca="1" si="18"/>
        <v>5.6707205105522327</v>
      </c>
      <c r="P102" s="25">
        <f t="shared" ca="1" si="19"/>
        <v>1460.6707205105522</v>
      </c>
      <c r="Q102" s="25">
        <f t="shared" ca="1" si="20"/>
        <v>0</v>
      </c>
    </row>
    <row r="103" spans="1:17">
      <c r="A103" s="25">
        <v>98</v>
      </c>
      <c r="B103" s="25">
        <v>10.260628070925016</v>
      </c>
      <c r="C103" s="30">
        <f t="shared" si="21"/>
        <v>1482.7951902829068</v>
      </c>
      <c r="D103" s="25">
        <f t="shared" ca="1" si="13"/>
        <v>1504.9695675601349</v>
      </c>
      <c r="E103" s="25">
        <f t="shared" ca="1" si="14"/>
        <v>0.15003658264368658</v>
      </c>
      <c r="F103" s="25">
        <f t="shared" ca="1" si="15"/>
        <v>18.968761303295768</v>
      </c>
      <c r="G103" s="25">
        <f t="shared" ca="1" si="16"/>
        <v>1523.9383288634308</v>
      </c>
      <c r="H103" s="25">
        <f t="shared" ca="1" si="12"/>
        <v>22.174377277228132</v>
      </c>
      <c r="J103" s="25">
        <v>98</v>
      </c>
      <c r="K103" s="30">
        <v>15</v>
      </c>
      <c r="L103" s="25">
        <f t="shared" si="22"/>
        <v>1470</v>
      </c>
      <c r="M103" s="25">
        <f t="shared" ca="1" si="23"/>
        <v>1470</v>
      </c>
      <c r="N103" s="25">
        <f t="shared" ca="1" si="17"/>
        <v>0.59114769828296132</v>
      </c>
      <c r="O103" s="25">
        <f t="shared" ca="1" si="18"/>
        <v>5.2568938030664363</v>
      </c>
      <c r="P103" s="25">
        <f t="shared" ca="1" si="19"/>
        <v>1475.2568938030665</v>
      </c>
      <c r="Q103" s="25">
        <f t="shared" ca="1" si="20"/>
        <v>0</v>
      </c>
    </row>
    <row r="104" spans="1:17">
      <c r="A104" s="25">
        <v>99</v>
      </c>
      <c r="B104" s="25">
        <v>18.163701284829251</v>
      </c>
      <c r="C104" s="30">
        <f t="shared" si="21"/>
        <v>1500.9588915677361</v>
      </c>
      <c r="D104" s="25">
        <f t="shared" ca="1" si="13"/>
        <v>1523.9383288634308</v>
      </c>
      <c r="E104" s="25">
        <f t="shared" ca="1" si="14"/>
        <v>0.8656815340785815</v>
      </c>
      <c r="F104" s="25">
        <f t="shared" ca="1" si="15"/>
        <v>1.4423818161216606</v>
      </c>
      <c r="G104" s="25">
        <f t="shared" ca="1" si="16"/>
        <v>1525.3807106795525</v>
      </c>
      <c r="H104" s="25">
        <f t="shared" ca="1" si="12"/>
        <v>22.979437295694652</v>
      </c>
      <c r="J104" s="25">
        <v>99</v>
      </c>
      <c r="K104" s="30">
        <v>15</v>
      </c>
      <c r="L104" s="25">
        <f t="shared" si="22"/>
        <v>1485</v>
      </c>
      <c r="M104" s="25">
        <f t="shared" ca="1" si="23"/>
        <v>1485</v>
      </c>
      <c r="N104" s="25">
        <f t="shared" ca="1" si="17"/>
        <v>0.5089249501910359</v>
      </c>
      <c r="O104" s="25">
        <f t="shared" ca="1" si="18"/>
        <v>6.7545471889996396</v>
      </c>
      <c r="P104" s="25">
        <f t="shared" ca="1" si="19"/>
        <v>1491.7545471889996</v>
      </c>
      <c r="Q104" s="25">
        <f t="shared" ca="1" si="20"/>
        <v>0</v>
      </c>
    </row>
    <row r="105" spans="1:17">
      <c r="A105" s="25">
        <v>100</v>
      </c>
      <c r="B105" s="25">
        <v>13.306375316629536</v>
      </c>
      <c r="C105" s="30">
        <f t="shared" si="21"/>
        <v>1514.2652668843657</v>
      </c>
      <c r="D105" s="25">
        <f t="shared" ca="1" si="13"/>
        <v>1525.3807106795525</v>
      </c>
      <c r="E105" s="25">
        <f t="shared" ca="1" si="14"/>
        <v>0.79277633296285299</v>
      </c>
      <c r="F105" s="25">
        <f t="shared" ca="1" si="15"/>
        <v>2.3221414888060425</v>
      </c>
      <c r="G105" s="25">
        <f t="shared" ca="1" si="16"/>
        <v>1527.7028521683585</v>
      </c>
      <c r="H105" s="25">
        <f t="shared" ca="1" si="12"/>
        <v>11.11544379518682</v>
      </c>
      <c r="J105" s="25">
        <v>100</v>
      </c>
      <c r="K105" s="30">
        <v>15</v>
      </c>
      <c r="L105" s="25">
        <f t="shared" si="22"/>
        <v>1500</v>
      </c>
      <c r="M105" s="25">
        <f t="shared" ca="1" si="23"/>
        <v>1500</v>
      </c>
      <c r="N105" s="25">
        <f t="shared" ca="1" si="17"/>
        <v>0.82134191698899661</v>
      </c>
      <c r="O105" s="25">
        <f t="shared" ca="1" si="18"/>
        <v>1.9681579217198624</v>
      </c>
      <c r="P105" s="25">
        <f t="shared" ca="1" si="19"/>
        <v>1501.9681579217199</v>
      </c>
      <c r="Q105" s="25">
        <f t="shared" ca="1" si="20"/>
        <v>0</v>
      </c>
    </row>
  </sheetData>
  <mergeCells count="2">
    <mergeCell ref="A4:H4"/>
    <mergeCell ref="J4:Q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Primera pregunta</vt:lpstr>
      <vt:lpstr>Segunda pregunta</vt:lpstr>
      <vt:lpstr>Cuarta pregunta</vt:lpstr>
      <vt:lpstr>Quinta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2017-03-07T22:49:40Z</dcterms:created>
  <dcterms:modified xsi:type="dcterms:W3CDTF">2018-07-16T22:10:13Z</dcterms:modified>
</cp:coreProperties>
</file>