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6680" yWindow="0" windowWidth="13280" windowHeight="14240" tabRatio="891"/>
  </bookViews>
  <sheets>
    <sheet name="Primera pregunta" sheetId="6" r:id="rId1"/>
    <sheet name="Segunda pregunta" sheetId="1" r:id="rId2"/>
    <sheet name="Tercera pregunta" sheetId="4" r:id="rId3"/>
    <sheet name="Cuarta Pregunta" sheetId="5" r:id="rId4"/>
  </sheets>
  <externalReferences>
    <externalReference r:id="rId5"/>
  </externalReferences>
  <definedNames>
    <definedName name="MinimizeCosts" localSheetId="1">FALSE</definedName>
    <definedName name="_xlnm.Print_Area" localSheetId="1">'Segunda pregunta'!TreeDiagram</definedName>
    <definedName name="TreeData" localSheetId="1">'Segunda pregunta'!$GH$1001:$GV$1008</definedName>
    <definedName name="TreeDiagBase" localSheetId="1">'Segunda pregunta'!$B$8</definedName>
    <definedName name="TreeDiagram" localSheetId="1">'Segunda pregunta'!$B$8:$L$31</definedName>
    <definedName name="units" localSheetId="3">'[1]2.Colas '!$E$5</definedName>
    <definedName name="units">#REF!</definedName>
    <definedName name="UseExpUtility" localSheetId="1">FALSE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6" l="1"/>
  <c r="G5" i="6"/>
  <c r="G4" i="6"/>
  <c r="G3" i="6"/>
  <c r="G2" i="6"/>
  <c r="F2" i="6"/>
  <c r="C3" i="6"/>
  <c r="AD9" i="5"/>
  <c r="AE9" i="5"/>
  <c r="AH9" i="5"/>
  <c r="AG9" i="5"/>
  <c r="AJ9" i="5"/>
  <c r="AI9" i="5"/>
  <c r="AD10" i="5"/>
  <c r="AE10" i="5"/>
  <c r="AG10" i="5"/>
  <c r="AH10" i="5"/>
  <c r="AJ10" i="5"/>
  <c r="AI10" i="5"/>
  <c r="AD11" i="5"/>
  <c r="AE11" i="5"/>
  <c r="AG11" i="5"/>
  <c r="AH11" i="5"/>
  <c r="AJ11" i="5"/>
  <c r="AI11" i="5"/>
  <c r="AD12" i="5"/>
  <c r="AE12" i="5"/>
  <c r="AG12" i="5"/>
  <c r="AH12" i="5"/>
  <c r="AJ12" i="5"/>
  <c r="AI12" i="5"/>
  <c r="AD13" i="5"/>
  <c r="AE13" i="5"/>
  <c r="AG13" i="5"/>
  <c r="AH13" i="5"/>
  <c r="AJ13" i="5"/>
  <c r="AI13" i="5"/>
  <c r="AD14" i="5"/>
  <c r="AE14" i="5"/>
  <c r="AG14" i="5"/>
  <c r="AH14" i="5"/>
  <c r="AJ14" i="5"/>
  <c r="AI14" i="5"/>
  <c r="AD15" i="5"/>
  <c r="AE15" i="5"/>
  <c r="AG15" i="5"/>
  <c r="AH15" i="5"/>
  <c r="AJ15" i="5"/>
  <c r="AI15" i="5"/>
  <c r="AD16" i="5"/>
  <c r="AE16" i="5"/>
  <c r="AG16" i="5"/>
  <c r="AH16" i="5"/>
  <c r="AJ16" i="5"/>
  <c r="AI16" i="5"/>
  <c r="AD17" i="5"/>
  <c r="AE17" i="5"/>
  <c r="AG17" i="5"/>
  <c r="AH17" i="5"/>
  <c r="AJ17" i="5"/>
  <c r="AI17" i="5"/>
  <c r="AD18" i="5"/>
  <c r="AE18" i="5"/>
  <c r="AG18" i="5"/>
  <c r="AH18" i="5"/>
  <c r="AJ18" i="5"/>
  <c r="AI18" i="5"/>
  <c r="AD19" i="5"/>
  <c r="AE19" i="5"/>
  <c r="AG19" i="5"/>
  <c r="AH19" i="5"/>
  <c r="AJ19" i="5"/>
  <c r="AI19" i="5"/>
  <c r="AD20" i="5"/>
  <c r="AE20" i="5"/>
  <c r="AG20" i="5"/>
  <c r="AH20" i="5"/>
  <c r="AJ20" i="5"/>
  <c r="AI20" i="5"/>
  <c r="AD21" i="5"/>
  <c r="AE21" i="5"/>
  <c r="AG21" i="5"/>
  <c r="AH21" i="5"/>
  <c r="AJ21" i="5"/>
  <c r="AI21" i="5"/>
  <c r="AD22" i="5"/>
  <c r="AE22" i="5"/>
  <c r="AG22" i="5"/>
  <c r="AH22" i="5"/>
  <c r="AJ22" i="5"/>
  <c r="AI22" i="5"/>
  <c r="AD23" i="5"/>
  <c r="AE23" i="5"/>
  <c r="AG23" i="5"/>
  <c r="AH23" i="5"/>
  <c r="AJ23" i="5"/>
  <c r="AI23" i="5"/>
  <c r="AD24" i="5"/>
  <c r="AE24" i="5"/>
  <c r="AG24" i="5"/>
  <c r="AH24" i="5"/>
  <c r="AJ24" i="5"/>
  <c r="AI24" i="5"/>
  <c r="AD25" i="5"/>
  <c r="AE25" i="5"/>
  <c r="AG25" i="5"/>
  <c r="AH25" i="5"/>
  <c r="AJ25" i="5"/>
  <c r="AI25" i="5"/>
  <c r="AD26" i="5"/>
  <c r="AE26" i="5"/>
  <c r="AG26" i="5"/>
  <c r="AH26" i="5"/>
  <c r="AJ26" i="5"/>
  <c r="AI26" i="5"/>
  <c r="AD27" i="5"/>
  <c r="AE27" i="5"/>
  <c r="AG27" i="5"/>
  <c r="AH27" i="5"/>
  <c r="AJ27" i="5"/>
  <c r="AI27" i="5"/>
  <c r="AD28" i="5"/>
  <c r="AE28" i="5"/>
  <c r="AG28" i="5"/>
  <c r="AH28" i="5"/>
  <c r="AJ28" i="5"/>
  <c r="AI28" i="5"/>
  <c r="AD29" i="5"/>
  <c r="AE29" i="5"/>
  <c r="AG29" i="5"/>
  <c r="AH29" i="5"/>
  <c r="AJ29" i="5"/>
  <c r="AI29" i="5"/>
  <c r="AD30" i="5"/>
  <c r="AE30" i="5"/>
  <c r="AG30" i="5"/>
  <c r="AH30" i="5"/>
  <c r="AJ30" i="5"/>
  <c r="AI30" i="5"/>
  <c r="AD31" i="5"/>
  <c r="AE31" i="5"/>
  <c r="AG31" i="5"/>
  <c r="AH31" i="5"/>
  <c r="AJ31" i="5"/>
  <c r="AI31" i="5"/>
  <c r="AD32" i="5"/>
  <c r="AE32" i="5"/>
  <c r="AG32" i="5"/>
  <c r="AH32" i="5"/>
  <c r="AJ32" i="5"/>
  <c r="AI32" i="5"/>
  <c r="AD33" i="5"/>
  <c r="AE33" i="5"/>
  <c r="AG33" i="5"/>
  <c r="AH33" i="5"/>
  <c r="AJ33" i="5"/>
  <c r="AI33" i="5"/>
  <c r="AD34" i="5"/>
  <c r="AE34" i="5"/>
  <c r="AG34" i="5"/>
  <c r="AH34" i="5"/>
  <c r="AJ34" i="5"/>
  <c r="AI34" i="5"/>
  <c r="AD35" i="5"/>
  <c r="AE35" i="5"/>
  <c r="AG35" i="5"/>
  <c r="AH35" i="5"/>
  <c r="AJ35" i="5"/>
  <c r="AI35" i="5"/>
  <c r="AD36" i="5"/>
  <c r="AE36" i="5"/>
  <c r="AG36" i="5"/>
  <c r="AH36" i="5"/>
  <c r="AJ36" i="5"/>
  <c r="AI36" i="5"/>
  <c r="AD37" i="5"/>
  <c r="AE37" i="5"/>
  <c r="AG37" i="5"/>
  <c r="AH37" i="5"/>
  <c r="AJ37" i="5"/>
  <c r="AI37" i="5"/>
  <c r="AD38" i="5"/>
  <c r="AE38" i="5"/>
  <c r="AG38" i="5"/>
  <c r="AH38" i="5"/>
  <c r="AJ38" i="5"/>
  <c r="AI38" i="5"/>
  <c r="AD39" i="5"/>
  <c r="AE39" i="5"/>
  <c r="AG39" i="5"/>
  <c r="AH39" i="5"/>
  <c r="AJ39" i="5"/>
  <c r="AI39" i="5"/>
  <c r="AD40" i="5"/>
  <c r="AE40" i="5"/>
  <c r="AG40" i="5"/>
  <c r="AH40" i="5"/>
  <c r="AJ40" i="5"/>
  <c r="AI40" i="5"/>
  <c r="AD41" i="5"/>
  <c r="AE41" i="5"/>
  <c r="AG41" i="5"/>
  <c r="AH41" i="5"/>
  <c r="AJ41" i="5"/>
  <c r="AI41" i="5"/>
  <c r="AD42" i="5"/>
  <c r="AE42" i="5"/>
  <c r="AG42" i="5"/>
  <c r="AH42" i="5"/>
  <c r="AJ42" i="5"/>
  <c r="AI42" i="5"/>
  <c r="AD43" i="5"/>
  <c r="AE43" i="5"/>
  <c r="AG43" i="5"/>
  <c r="AH43" i="5"/>
  <c r="AJ43" i="5"/>
  <c r="AI43" i="5"/>
  <c r="AD44" i="5"/>
  <c r="AE44" i="5"/>
  <c r="AG44" i="5"/>
  <c r="AH44" i="5"/>
  <c r="AJ44" i="5"/>
  <c r="AI44" i="5"/>
  <c r="AD45" i="5"/>
  <c r="AE45" i="5"/>
  <c r="AG45" i="5"/>
  <c r="AH45" i="5"/>
  <c r="AJ45" i="5"/>
  <c r="AI45" i="5"/>
  <c r="AD46" i="5"/>
  <c r="AE46" i="5"/>
  <c r="AG46" i="5"/>
  <c r="AH46" i="5"/>
  <c r="AJ46" i="5"/>
  <c r="AI46" i="5"/>
  <c r="AD47" i="5"/>
  <c r="AE47" i="5"/>
  <c r="AG47" i="5"/>
  <c r="AH47" i="5"/>
  <c r="AJ47" i="5"/>
  <c r="AI47" i="5"/>
  <c r="AD48" i="5"/>
  <c r="AE48" i="5"/>
  <c r="AG48" i="5"/>
  <c r="AH48" i="5"/>
  <c r="AJ48" i="5"/>
  <c r="AI48" i="5"/>
  <c r="AD49" i="5"/>
  <c r="AE49" i="5"/>
  <c r="AG49" i="5"/>
  <c r="AH49" i="5"/>
  <c r="AJ49" i="5"/>
  <c r="AI49" i="5"/>
  <c r="AD50" i="5"/>
  <c r="AE50" i="5"/>
  <c r="AG50" i="5"/>
  <c r="AH50" i="5"/>
  <c r="AJ50" i="5"/>
  <c r="AI50" i="5"/>
  <c r="AD51" i="5"/>
  <c r="AE51" i="5"/>
  <c r="AG51" i="5"/>
  <c r="AH51" i="5"/>
  <c r="AJ51" i="5"/>
  <c r="AI51" i="5"/>
  <c r="AD52" i="5"/>
  <c r="AE52" i="5"/>
  <c r="AG52" i="5"/>
  <c r="AH52" i="5"/>
  <c r="AJ52" i="5"/>
  <c r="AI52" i="5"/>
  <c r="AD53" i="5"/>
  <c r="AE53" i="5"/>
  <c r="AG53" i="5"/>
  <c r="AH53" i="5"/>
  <c r="AJ53" i="5"/>
  <c r="AI53" i="5"/>
  <c r="AD54" i="5"/>
  <c r="AE54" i="5"/>
  <c r="AG54" i="5"/>
  <c r="AH54" i="5"/>
  <c r="AJ54" i="5"/>
  <c r="AI54" i="5"/>
  <c r="AD55" i="5"/>
  <c r="AE55" i="5"/>
  <c r="AG55" i="5"/>
  <c r="AH55" i="5"/>
  <c r="AJ55" i="5"/>
  <c r="AI55" i="5"/>
  <c r="AD56" i="5"/>
  <c r="AE56" i="5"/>
  <c r="AG56" i="5"/>
  <c r="AH56" i="5"/>
  <c r="AJ56" i="5"/>
  <c r="AI56" i="5"/>
  <c r="AD57" i="5"/>
  <c r="AE57" i="5"/>
  <c r="AG57" i="5"/>
  <c r="AH57" i="5"/>
  <c r="AJ57" i="5"/>
  <c r="AI57" i="5"/>
  <c r="AD58" i="5"/>
  <c r="AE58" i="5"/>
  <c r="AG58" i="5"/>
  <c r="AH58" i="5"/>
  <c r="AJ58" i="5"/>
  <c r="AI58" i="5"/>
  <c r="AD59" i="5"/>
  <c r="AE59" i="5"/>
  <c r="AG59" i="5"/>
  <c r="AH59" i="5"/>
  <c r="AJ59" i="5"/>
  <c r="AI59" i="5"/>
  <c r="AD60" i="5"/>
  <c r="AE60" i="5"/>
  <c r="AG60" i="5"/>
  <c r="AH60" i="5"/>
  <c r="AJ60" i="5"/>
  <c r="AI60" i="5"/>
  <c r="AD61" i="5"/>
  <c r="AE61" i="5"/>
  <c r="AG61" i="5"/>
  <c r="AH61" i="5"/>
  <c r="AJ61" i="5"/>
  <c r="AI61" i="5"/>
  <c r="AD62" i="5"/>
  <c r="AE62" i="5"/>
  <c r="AG62" i="5"/>
  <c r="AH62" i="5"/>
  <c r="AJ62" i="5"/>
  <c r="AI62" i="5"/>
  <c r="AD63" i="5"/>
  <c r="AE63" i="5"/>
  <c r="AG63" i="5"/>
  <c r="AH63" i="5"/>
  <c r="AJ63" i="5"/>
  <c r="AI63" i="5"/>
  <c r="AD64" i="5"/>
  <c r="AE64" i="5"/>
  <c r="AG64" i="5"/>
  <c r="AH64" i="5"/>
  <c r="AJ64" i="5"/>
  <c r="AI64" i="5"/>
  <c r="AD65" i="5"/>
  <c r="AE65" i="5"/>
  <c r="AG65" i="5"/>
  <c r="AH65" i="5"/>
  <c r="AJ65" i="5"/>
  <c r="AI65" i="5"/>
  <c r="AD66" i="5"/>
  <c r="AE66" i="5"/>
  <c r="AG66" i="5"/>
  <c r="AH66" i="5"/>
  <c r="AJ66" i="5"/>
  <c r="AI66" i="5"/>
  <c r="AD67" i="5"/>
  <c r="AE67" i="5"/>
  <c r="AG67" i="5"/>
  <c r="AH67" i="5"/>
  <c r="AJ67" i="5"/>
  <c r="AI67" i="5"/>
  <c r="AD68" i="5"/>
  <c r="AE68" i="5"/>
  <c r="AG68" i="5"/>
  <c r="AH68" i="5"/>
  <c r="AJ68" i="5"/>
  <c r="AI68" i="5"/>
  <c r="AD69" i="5"/>
  <c r="AE69" i="5"/>
  <c r="AG69" i="5"/>
  <c r="AH69" i="5"/>
  <c r="AJ69" i="5"/>
  <c r="AI69" i="5"/>
  <c r="AD70" i="5"/>
  <c r="AE70" i="5"/>
  <c r="AG70" i="5"/>
  <c r="AH70" i="5"/>
  <c r="AJ70" i="5"/>
  <c r="AI70" i="5"/>
  <c r="AD71" i="5"/>
  <c r="AE71" i="5"/>
  <c r="AG71" i="5"/>
  <c r="AH71" i="5"/>
  <c r="AJ71" i="5"/>
  <c r="AI71" i="5"/>
  <c r="AD72" i="5"/>
  <c r="AE72" i="5"/>
  <c r="AG72" i="5"/>
  <c r="AH72" i="5"/>
  <c r="AJ72" i="5"/>
  <c r="AI72" i="5"/>
  <c r="AD73" i="5"/>
  <c r="AE73" i="5"/>
  <c r="AG73" i="5"/>
  <c r="AH73" i="5"/>
  <c r="AJ73" i="5"/>
  <c r="AI73" i="5"/>
  <c r="AD74" i="5"/>
  <c r="AE74" i="5"/>
  <c r="AG74" i="5"/>
  <c r="AH74" i="5"/>
  <c r="AJ74" i="5"/>
  <c r="AI74" i="5"/>
  <c r="AD75" i="5"/>
  <c r="AE75" i="5"/>
  <c r="AG75" i="5"/>
  <c r="AH75" i="5"/>
  <c r="AJ75" i="5"/>
  <c r="AI75" i="5"/>
  <c r="AD76" i="5"/>
  <c r="AE76" i="5"/>
  <c r="AG76" i="5"/>
  <c r="AH76" i="5"/>
  <c r="AJ76" i="5"/>
  <c r="AI76" i="5"/>
  <c r="AD77" i="5"/>
  <c r="AE77" i="5"/>
  <c r="AG77" i="5"/>
  <c r="AH77" i="5"/>
  <c r="AJ77" i="5"/>
  <c r="AI77" i="5"/>
  <c r="AD78" i="5"/>
  <c r="AE78" i="5"/>
  <c r="AG78" i="5"/>
  <c r="AH78" i="5"/>
  <c r="AJ78" i="5"/>
  <c r="AI78" i="5"/>
  <c r="AD79" i="5"/>
  <c r="AE79" i="5"/>
  <c r="AG79" i="5"/>
  <c r="AH79" i="5"/>
  <c r="AJ79" i="5"/>
  <c r="AI79" i="5"/>
  <c r="AD80" i="5"/>
  <c r="AE80" i="5"/>
  <c r="AG80" i="5"/>
  <c r="AH80" i="5"/>
  <c r="AJ80" i="5"/>
  <c r="AI80" i="5"/>
  <c r="AD81" i="5"/>
  <c r="AE81" i="5"/>
  <c r="AG81" i="5"/>
  <c r="AH81" i="5"/>
  <c r="AJ81" i="5"/>
  <c r="AI81" i="5"/>
  <c r="AD82" i="5"/>
  <c r="AE82" i="5"/>
  <c r="AG82" i="5"/>
  <c r="AH82" i="5"/>
  <c r="AJ82" i="5"/>
  <c r="AI82" i="5"/>
  <c r="AD83" i="5"/>
  <c r="AE83" i="5"/>
  <c r="AG83" i="5"/>
  <c r="AH83" i="5"/>
  <c r="AJ83" i="5"/>
  <c r="AI83" i="5"/>
  <c r="AD84" i="5"/>
  <c r="AE84" i="5"/>
  <c r="AG84" i="5"/>
  <c r="AH84" i="5"/>
  <c r="AJ84" i="5"/>
  <c r="AI84" i="5"/>
  <c r="AD85" i="5"/>
  <c r="AE85" i="5"/>
  <c r="AG85" i="5"/>
  <c r="AH85" i="5"/>
  <c r="AJ85" i="5"/>
  <c r="AI85" i="5"/>
  <c r="AD86" i="5"/>
  <c r="AE86" i="5"/>
  <c r="AG86" i="5"/>
  <c r="AH86" i="5"/>
  <c r="AJ86" i="5"/>
  <c r="AI86" i="5"/>
  <c r="AD87" i="5"/>
  <c r="AE87" i="5"/>
  <c r="AG87" i="5"/>
  <c r="AH87" i="5"/>
  <c r="AJ87" i="5"/>
  <c r="AI87" i="5"/>
  <c r="AD88" i="5"/>
  <c r="AE88" i="5"/>
  <c r="AG88" i="5"/>
  <c r="AH88" i="5"/>
  <c r="AJ88" i="5"/>
  <c r="AI88" i="5"/>
  <c r="AD89" i="5"/>
  <c r="AE89" i="5"/>
  <c r="AG89" i="5"/>
  <c r="AH89" i="5"/>
  <c r="AJ89" i="5"/>
  <c r="AI89" i="5"/>
  <c r="AD90" i="5"/>
  <c r="AE90" i="5"/>
  <c r="AG90" i="5"/>
  <c r="AH90" i="5"/>
  <c r="AJ90" i="5"/>
  <c r="AI90" i="5"/>
  <c r="AD91" i="5"/>
  <c r="AE91" i="5"/>
  <c r="AG91" i="5"/>
  <c r="AH91" i="5"/>
  <c r="AJ91" i="5"/>
  <c r="AI91" i="5"/>
  <c r="AD92" i="5"/>
  <c r="AE92" i="5"/>
  <c r="AG92" i="5"/>
  <c r="AH92" i="5"/>
  <c r="AJ92" i="5"/>
  <c r="AI92" i="5"/>
  <c r="AD93" i="5"/>
  <c r="AE93" i="5"/>
  <c r="AG93" i="5"/>
  <c r="AH93" i="5"/>
  <c r="AJ93" i="5"/>
  <c r="AI93" i="5"/>
  <c r="AD94" i="5"/>
  <c r="AE94" i="5"/>
  <c r="AG94" i="5"/>
  <c r="AH94" i="5"/>
  <c r="AJ94" i="5"/>
  <c r="AI94" i="5"/>
  <c r="AD95" i="5"/>
  <c r="AE95" i="5"/>
  <c r="AG95" i="5"/>
  <c r="AH95" i="5"/>
  <c r="AJ95" i="5"/>
  <c r="AI95" i="5"/>
  <c r="AD96" i="5"/>
  <c r="AE96" i="5"/>
  <c r="AG96" i="5"/>
  <c r="AH96" i="5"/>
  <c r="AJ96" i="5"/>
  <c r="AI96" i="5"/>
  <c r="AD97" i="5"/>
  <c r="AE97" i="5"/>
  <c r="AG97" i="5"/>
  <c r="AH97" i="5"/>
  <c r="AJ97" i="5"/>
  <c r="AI97" i="5"/>
  <c r="AD98" i="5"/>
  <c r="AE98" i="5"/>
  <c r="AG98" i="5"/>
  <c r="AH98" i="5"/>
  <c r="AJ98" i="5"/>
  <c r="AI98" i="5"/>
  <c r="AD99" i="5"/>
  <c r="AE99" i="5"/>
  <c r="AG99" i="5"/>
  <c r="AH99" i="5"/>
  <c r="AJ99" i="5"/>
  <c r="AI99" i="5"/>
  <c r="AD100" i="5"/>
  <c r="AE100" i="5"/>
  <c r="AG100" i="5"/>
  <c r="AH100" i="5"/>
  <c r="AJ100" i="5"/>
  <c r="AI100" i="5"/>
  <c r="AD101" i="5"/>
  <c r="AE101" i="5"/>
  <c r="AG101" i="5"/>
  <c r="AH101" i="5"/>
  <c r="AJ101" i="5"/>
  <c r="AI101" i="5"/>
  <c r="AD102" i="5"/>
  <c r="AE102" i="5"/>
  <c r="AG102" i="5"/>
  <c r="AH102" i="5"/>
  <c r="AJ102" i="5"/>
  <c r="AI102" i="5"/>
  <c r="AD103" i="5"/>
  <c r="AE103" i="5"/>
  <c r="AG103" i="5"/>
  <c r="AH103" i="5"/>
  <c r="AJ103" i="5"/>
  <c r="AI103" i="5"/>
  <c r="AD104" i="5"/>
  <c r="AE104" i="5"/>
  <c r="AG104" i="5"/>
  <c r="AH104" i="5"/>
  <c r="AJ104" i="5"/>
  <c r="AI104" i="5"/>
  <c r="AD105" i="5"/>
  <c r="AE105" i="5"/>
  <c r="AG105" i="5"/>
  <c r="AH105" i="5"/>
  <c r="AJ105" i="5"/>
  <c r="AI105" i="5"/>
  <c r="AD106" i="5"/>
  <c r="AE106" i="5"/>
  <c r="AG106" i="5"/>
  <c r="AH106" i="5"/>
  <c r="AJ106" i="5"/>
  <c r="AI106" i="5"/>
  <c r="AD107" i="5"/>
  <c r="AE107" i="5"/>
  <c r="AG107" i="5"/>
  <c r="AH107" i="5"/>
  <c r="AJ107" i="5"/>
  <c r="AI107" i="5"/>
  <c r="AD108" i="5"/>
  <c r="AE108" i="5"/>
  <c r="AG108" i="5"/>
  <c r="AH108" i="5"/>
  <c r="AJ108" i="5"/>
  <c r="AJ110" i="5"/>
  <c r="T9" i="5"/>
  <c r="V9" i="5"/>
  <c r="Y9" i="5"/>
  <c r="X9" i="5"/>
  <c r="AA9" i="5"/>
  <c r="Z9" i="5"/>
  <c r="T10" i="5"/>
  <c r="V10" i="5"/>
  <c r="X10" i="5"/>
  <c r="Y10" i="5"/>
  <c r="AA10" i="5"/>
  <c r="Z10" i="5"/>
  <c r="T11" i="5"/>
  <c r="V11" i="5"/>
  <c r="X11" i="5"/>
  <c r="Y11" i="5"/>
  <c r="AA11" i="5"/>
  <c r="Z11" i="5"/>
  <c r="T12" i="5"/>
  <c r="V12" i="5"/>
  <c r="X12" i="5"/>
  <c r="Y12" i="5"/>
  <c r="AA12" i="5"/>
  <c r="Z12" i="5"/>
  <c r="T13" i="5"/>
  <c r="V13" i="5"/>
  <c r="X13" i="5"/>
  <c r="Y13" i="5"/>
  <c r="AA13" i="5"/>
  <c r="Z13" i="5"/>
  <c r="T14" i="5"/>
  <c r="V14" i="5"/>
  <c r="X14" i="5"/>
  <c r="Y14" i="5"/>
  <c r="AA14" i="5"/>
  <c r="Z14" i="5"/>
  <c r="T15" i="5"/>
  <c r="V15" i="5"/>
  <c r="X15" i="5"/>
  <c r="Y15" i="5"/>
  <c r="AA15" i="5"/>
  <c r="Z15" i="5"/>
  <c r="T16" i="5"/>
  <c r="V16" i="5"/>
  <c r="X16" i="5"/>
  <c r="Y16" i="5"/>
  <c r="AA16" i="5"/>
  <c r="Z16" i="5"/>
  <c r="T17" i="5"/>
  <c r="V17" i="5"/>
  <c r="X17" i="5"/>
  <c r="Y17" i="5"/>
  <c r="AA17" i="5"/>
  <c r="Z17" i="5"/>
  <c r="T18" i="5"/>
  <c r="V18" i="5"/>
  <c r="X18" i="5"/>
  <c r="Y18" i="5"/>
  <c r="AA18" i="5"/>
  <c r="Z18" i="5"/>
  <c r="T19" i="5"/>
  <c r="V19" i="5"/>
  <c r="X19" i="5"/>
  <c r="Y19" i="5"/>
  <c r="AA19" i="5"/>
  <c r="Z19" i="5"/>
  <c r="T20" i="5"/>
  <c r="V20" i="5"/>
  <c r="X20" i="5"/>
  <c r="Y20" i="5"/>
  <c r="AA20" i="5"/>
  <c r="Z20" i="5"/>
  <c r="T21" i="5"/>
  <c r="V21" i="5"/>
  <c r="X21" i="5"/>
  <c r="Y21" i="5"/>
  <c r="AA21" i="5"/>
  <c r="Z21" i="5"/>
  <c r="T22" i="5"/>
  <c r="V22" i="5"/>
  <c r="X22" i="5"/>
  <c r="Y22" i="5"/>
  <c r="AA22" i="5"/>
  <c r="Z22" i="5"/>
  <c r="T23" i="5"/>
  <c r="V23" i="5"/>
  <c r="X23" i="5"/>
  <c r="Y23" i="5"/>
  <c r="AA23" i="5"/>
  <c r="Z23" i="5"/>
  <c r="T24" i="5"/>
  <c r="V24" i="5"/>
  <c r="X24" i="5"/>
  <c r="Y24" i="5"/>
  <c r="AA24" i="5"/>
  <c r="Z24" i="5"/>
  <c r="T25" i="5"/>
  <c r="V25" i="5"/>
  <c r="X25" i="5"/>
  <c r="Y25" i="5"/>
  <c r="AA25" i="5"/>
  <c r="Z25" i="5"/>
  <c r="T26" i="5"/>
  <c r="V26" i="5"/>
  <c r="X26" i="5"/>
  <c r="Y26" i="5"/>
  <c r="AA26" i="5"/>
  <c r="Z26" i="5"/>
  <c r="T27" i="5"/>
  <c r="V27" i="5"/>
  <c r="X27" i="5"/>
  <c r="Y27" i="5"/>
  <c r="AA27" i="5"/>
  <c r="Z27" i="5"/>
  <c r="T28" i="5"/>
  <c r="V28" i="5"/>
  <c r="X28" i="5"/>
  <c r="Y28" i="5"/>
  <c r="AA28" i="5"/>
  <c r="Z28" i="5"/>
  <c r="T29" i="5"/>
  <c r="V29" i="5"/>
  <c r="X29" i="5"/>
  <c r="Y29" i="5"/>
  <c r="AA29" i="5"/>
  <c r="Z29" i="5"/>
  <c r="T30" i="5"/>
  <c r="V30" i="5"/>
  <c r="X30" i="5"/>
  <c r="Y30" i="5"/>
  <c r="AA30" i="5"/>
  <c r="Z30" i="5"/>
  <c r="T31" i="5"/>
  <c r="V31" i="5"/>
  <c r="X31" i="5"/>
  <c r="Y31" i="5"/>
  <c r="AA31" i="5"/>
  <c r="Z31" i="5"/>
  <c r="T32" i="5"/>
  <c r="V32" i="5"/>
  <c r="X32" i="5"/>
  <c r="Y32" i="5"/>
  <c r="AA32" i="5"/>
  <c r="Z32" i="5"/>
  <c r="T33" i="5"/>
  <c r="V33" i="5"/>
  <c r="X33" i="5"/>
  <c r="Y33" i="5"/>
  <c r="AA33" i="5"/>
  <c r="Z33" i="5"/>
  <c r="T34" i="5"/>
  <c r="V34" i="5"/>
  <c r="X34" i="5"/>
  <c r="Y34" i="5"/>
  <c r="AA34" i="5"/>
  <c r="Z34" i="5"/>
  <c r="T35" i="5"/>
  <c r="V35" i="5"/>
  <c r="X35" i="5"/>
  <c r="Y35" i="5"/>
  <c r="AA35" i="5"/>
  <c r="Z35" i="5"/>
  <c r="T36" i="5"/>
  <c r="V36" i="5"/>
  <c r="X36" i="5"/>
  <c r="Y36" i="5"/>
  <c r="AA36" i="5"/>
  <c r="Z36" i="5"/>
  <c r="T37" i="5"/>
  <c r="V37" i="5"/>
  <c r="X37" i="5"/>
  <c r="Y37" i="5"/>
  <c r="AA37" i="5"/>
  <c r="Z37" i="5"/>
  <c r="T38" i="5"/>
  <c r="V38" i="5"/>
  <c r="X38" i="5"/>
  <c r="Y38" i="5"/>
  <c r="AA38" i="5"/>
  <c r="Z38" i="5"/>
  <c r="T39" i="5"/>
  <c r="V39" i="5"/>
  <c r="X39" i="5"/>
  <c r="Y39" i="5"/>
  <c r="AA39" i="5"/>
  <c r="Z39" i="5"/>
  <c r="T40" i="5"/>
  <c r="V40" i="5"/>
  <c r="X40" i="5"/>
  <c r="Y40" i="5"/>
  <c r="AA40" i="5"/>
  <c r="Z40" i="5"/>
  <c r="T41" i="5"/>
  <c r="V41" i="5"/>
  <c r="X41" i="5"/>
  <c r="Y41" i="5"/>
  <c r="AA41" i="5"/>
  <c r="Z41" i="5"/>
  <c r="T42" i="5"/>
  <c r="V42" i="5"/>
  <c r="X42" i="5"/>
  <c r="Y42" i="5"/>
  <c r="AA42" i="5"/>
  <c r="Z42" i="5"/>
  <c r="T43" i="5"/>
  <c r="V43" i="5"/>
  <c r="X43" i="5"/>
  <c r="Y43" i="5"/>
  <c r="AA43" i="5"/>
  <c r="Z43" i="5"/>
  <c r="T44" i="5"/>
  <c r="V44" i="5"/>
  <c r="X44" i="5"/>
  <c r="Y44" i="5"/>
  <c r="AA44" i="5"/>
  <c r="Z44" i="5"/>
  <c r="T45" i="5"/>
  <c r="V45" i="5"/>
  <c r="X45" i="5"/>
  <c r="Y45" i="5"/>
  <c r="AA45" i="5"/>
  <c r="Z45" i="5"/>
  <c r="T46" i="5"/>
  <c r="V46" i="5"/>
  <c r="X46" i="5"/>
  <c r="Y46" i="5"/>
  <c r="AA46" i="5"/>
  <c r="Z46" i="5"/>
  <c r="T47" i="5"/>
  <c r="V47" i="5"/>
  <c r="X47" i="5"/>
  <c r="Y47" i="5"/>
  <c r="AA47" i="5"/>
  <c r="Z47" i="5"/>
  <c r="T48" i="5"/>
  <c r="V48" i="5"/>
  <c r="X48" i="5"/>
  <c r="Y48" i="5"/>
  <c r="AA48" i="5"/>
  <c r="Z48" i="5"/>
  <c r="T49" i="5"/>
  <c r="V49" i="5"/>
  <c r="X49" i="5"/>
  <c r="Y49" i="5"/>
  <c r="AA49" i="5"/>
  <c r="Z49" i="5"/>
  <c r="T50" i="5"/>
  <c r="V50" i="5"/>
  <c r="X50" i="5"/>
  <c r="Y50" i="5"/>
  <c r="AA50" i="5"/>
  <c r="Z50" i="5"/>
  <c r="T51" i="5"/>
  <c r="V51" i="5"/>
  <c r="X51" i="5"/>
  <c r="Y51" i="5"/>
  <c r="AA51" i="5"/>
  <c r="Z51" i="5"/>
  <c r="T52" i="5"/>
  <c r="V52" i="5"/>
  <c r="X52" i="5"/>
  <c r="Y52" i="5"/>
  <c r="AA52" i="5"/>
  <c r="Z52" i="5"/>
  <c r="T53" i="5"/>
  <c r="V53" i="5"/>
  <c r="X53" i="5"/>
  <c r="Y53" i="5"/>
  <c r="AA53" i="5"/>
  <c r="Z53" i="5"/>
  <c r="T54" i="5"/>
  <c r="V54" i="5"/>
  <c r="X54" i="5"/>
  <c r="Y54" i="5"/>
  <c r="AA54" i="5"/>
  <c r="Z54" i="5"/>
  <c r="T55" i="5"/>
  <c r="V55" i="5"/>
  <c r="X55" i="5"/>
  <c r="Y55" i="5"/>
  <c r="AA55" i="5"/>
  <c r="Z55" i="5"/>
  <c r="T56" i="5"/>
  <c r="V56" i="5"/>
  <c r="X56" i="5"/>
  <c r="Y56" i="5"/>
  <c r="AA56" i="5"/>
  <c r="Z56" i="5"/>
  <c r="T57" i="5"/>
  <c r="V57" i="5"/>
  <c r="X57" i="5"/>
  <c r="Y57" i="5"/>
  <c r="AA57" i="5"/>
  <c r="Z57" i="5"/>
  <c r="T58" i="5"/>
  <c r="V58" i="5"/>
  <c r="X58" i="5"/>
  <c r="Y58" i="5"/>
  <c r="AA58" i="5"/>
  <c r="Z58" i="5"/>
  <c r="T59" i="5"/>
  <c r="V59" i="5"/>
  <c r="X59" i="5"/>
  <c r="Y59" i="5"/>
  <c r="AA59" i="5"/>
  <c r="Z59" i="5"/>
  <c r="T60" i="5"/>
  <c r="V60" i="5"/>
  <c r="X60" i="5"/>
  <c r="Y60" i="5"/>
  <c r="AA60" i="5"/>
  <c r="Z60" i="5"/>
  <c r="T61" i="5"/>
  <c r="V61" i="5"/>
  <c r="X61" i="5"/>
  <c r="Y61" i="5"/>
  <c r="AA61" i="5"/>
  <c r="Z61" i="5"/>
  <c r="T62" i="5"/>
  <c r="V62" i="5"/>
  <c r="X62" i="5"/>
  <c r="Y62" i="5"/>
  <c r="AA62" i="5"/>
  <c r="Z62" i="5"/>
  <c r="T63" i="5"/>
  <c r="V63" i="5"/>
  <c r="X63" i="5"/>
  <c r="Y63" i="5"/>
  <c r="AA63" i="5"/>
  <c r="Z63" i="5"/>
  <c r="T64" i="5"/>
  <c r="V64" i="5"/>
  <c r="X64" i="5"/>
  <c r="Y64" i="5"/>
  <c r="AA64" i="5"/>
  <c r="Z64" i="5"/>
  <c r="T65" i="5"/>
  <c r="V65" i="5"/>
  <c r="X65" i="5"/>
  <c r="Y65" i="5"/>
  <c r="AA65" i="5"/>
  <c r="Z65" i="5"/>
  <c r="T66" i="5"/>
  <c r="V66" i="5"/>
  <c r="X66" i="5"/>
  <c r="Y66" i="5"/>
  <c r="AA66" i="5"/>
  <c r="Z66" i="5"/>
  <c r="T67" i="5"/>
  <c r="V67" i="5"/>
  <c r="X67" i="5"/>
  <c r="Y67" i="5"/>
  <c r="AA67" i="5"/>
  <c r="Z67" i="5"/>
  <c r="T68" i="5"/>
  <c r="V68" i="5"/>
  <c r="X68" i="5"/>
  <c r="Y68" i="5"/>
  <c r="AA68" i="5"/>
  <c r="Z68" i="5"/>
  <c r="T69" i="5"/>
  <c r="V69" i="5"/>
  <c r="X69" i="5"/>
  <c r="Y69" i="5"/>
  <c r="AA69" i="5"/>
  <c r="Z69" i="5"/>
  <c r="T70" i="5"/>
  <c r="V70" i="5"/>
  <c r="X70" i="5"/>
  <c r="Y70" i="5"/>
  <c r="AA70" i="5"/>
  <c r="Z70" i="5"/>
  <c r="T71" i="5"/>
  <c r="V71" i="5"/>
  <c r="X71" i="5"/>
  <c r="Y71" i="5"/>
  <c r="AA71" i="5"/>
  <c r="Z71" i="5"/>
  <c r="T72" i="5"/>
  <c r="V72" i="5"/>
  <c r="X72" i="5"/>
  <c r="Y72" i="5"/>
  <c r="AA72" i="5"/>
  <c r="Z72" i="5"/>
  <c r="T73" i="5"/>
  <c r="V73" i="5"/>
  <c r="X73" i="5"/>
  <c r="Y73" i="5"/>
  <c r="AA73" i="5"/>
  <c r="Z73" i="5"/>
  <c r="T74" i="5"/>
  <c r="V74" i="5"/>
  <c r="X74" i="5"/>
  <c r="Y74" i="5"/>
  <c r="AA74" i="5"/>
  <c r="Z74" i="5"/>
  <c r="T75" i="5"/>
  <c r="V75" i="5"/>
  <c r="X75" i="5"/>
  <c r="Y75" i="5"/>
  <c r="AA75" i="5"/>
  <c r="Z75" i="5"/>
  <c r="T76" i="5"/>
  <c r="V76" i="5"/>
  <c r="X76" i="5"/>
  <c r="Y76" i="5"/>
  <c r="AA76" i="5"/>
  <c r="Z76" i="5"/>
  <c r="T77" i="5"/>
  <c r="V77" i="5"/>
  <c r="X77" i="5"/>
  <c r="Y77" i="5"/>
  <c r="AA77" i="5"/>
  <c r="Z77" i="5"/>
  <c r="T78" i="5"/>
  <c r="V78" i="5"/>
  <c r="X78" i="5"/>
  <c r="Y78" i="5"/>
  <c r="AA78" i="5"/>
  <c r="Z78" i="5"/>
  <c r="T79" i="5"/>
  <c r="V79" i="5"/>
  <c r="X79" i="5"/>
  <c r="Y79" i="5"/>
  <c r="AA79" i="5"/>
  <c r="Z79" i="5"/>
  <c r="T80" i="5"/>
  <c r="V80" i="5"/>
  <c r="X80" i="5"/>
  <c r="Y80" i="5"/>
  <c r="AA80" i="5"/>
  <c r="Z80" i="5"/>
  <c r="T81" i="5"/>
  <c r="V81" i="5"/>
  <c r="X81" i="5"/>
  <c r="Y81" i="5"/>
  <c r="AA81" i="5"/>
  <c r="Z81" i="5"/>
  <c r="T82" i="5"/>
  <c r="V82" i="5"/>
  <c r="X82" i="5"/>
  <c r="Y82" i="5"/>
  <c r="AA82" i="5"/>
  <c r="Z82" i="5"/>
  <c r="T83" i="5"/>
  <c r="V83" i="5"/>
  <c r="X83" i="5"/>
  <c r="Y83" i="5"/>
  <c r="AA83" i="5"/>
  <c r="Z83" i="5"/>
  <c r="T84" i="5"/>
  <c r="V84" i="5"/>
  <c r="X84" i="5"/>
  <c r="Y84" i="5"/>
  <c r="AA84" i="5"/>
  <c r="Z84" i="5"/>
  <c r="T85" i="5"/>
  <c r="V85" i="5"/>
  <c r="X85" i="5"/>
  <c r="Y85" i="5"/>
  <c r="AA85" i="5"/>
  <c r="Z85" i="5"/>
  <c r="T86" i="5"/>
  <c r="V86" i="5"/>
  <c r="X86" i="5"/>
  <c r="Y86" i="5"/>
  <c r="AA86" i="5"/>
  <c r="Z86" i="5"/>
  <c r="T87" i="5"/>
  <c r="V87" i="5"/>
  <c r="X87" i="5"/>
  <c r="Y87" i="5"/>
  <c r="AA87" i="5"/>
  <c r="Z87" i="5"/>
  <c r="T88" i="5"/>
  <c r="V88" i="5"/>
  <c r="X88" i="5"/>
  <c r="Y88" i="5"/>
  <c r="AA88" i="5"/>
  <c r="Z88" i="5"/>
  <c r="T89" i="5"/>
  <c r="V89" i="5"/>
  <c r="X89" i="5"/>
  <c r="Y89" i="5"/>
  <c r="AA89" i="5"/>
  <c r="Z89" i="5"/>
  <c r="T90" i="5"/>
  <c r="V90" i="5"/>
  <c r="X90" i="5"/>
  <c r="Y90" i="5"/>
  <c r="AA90" i="5"/>
  <c r="Z90" i="5"/>
  <c r="T91" i="5"/>
  <c r="V91" i="5"/>
  <c r="X91" i="5"/>
  <c r="Y91" i="5"/>
  <c r="AA91" i="5"/>
  <c r="Z91" i="5"/>
  <c r="T92" i="5"/>
  <c r="V92" i="5"/>
  <c r="X92" i="5"/>
  <c r="Y92" i="5"/>
  <c r="AA92" i="5"/>
  <c r="Z92" i="5"/>
  <c r="T93" i="5"/>
  <c r="V93" i="5"/>
  <c r="X93" i="5"/>
  <c r="Y93" i="5"/>
  <c r="AA93" i="5"/>
  <c r="Z93" i="5"/>
  <c r="T94" i="5"/>
  <c r="V94" i="5"/>
  <c r="X94" i="5"/>
  <c r="Y94" i="5"/>
  <c r="AA94" i="5"/>
  <c r="Z94" i="5"/>
  <c r="T95" i="5"/>
  <c r="V95" i="5"/>
  <c r="X95" i="5"/>
  <c r="Y95" i="5"/>
  <c r="AA95" i="5"/>
  <c r="Z95" i="5"/>
  <c r="T96" i="5"/>
  <c r="V96" i="5"/>
  <c r="X96" i="5"/>
  <c r="Y96" i="5"/>
  <c r="AA96" i="5"/>
  <c r="Z96" i="5"/>
  <c r="T97" i="5"/>
  <c r="V97" i="5"/>
  <c r="X97" i="5"/>
  <c r="Y97" i="5"/>
  <c r="AA97" i="5"/>
  <c r="Z97" i="5"/>
  <c r="T98" i="5"/>
  <c r="V98" i="5"/>
  <c r="X98" i="5"/>
  <c r="Y98" i="5"/>
  <c r="AA98" i="5"/>
  <c r="Z98" i="5"/>
  <c r="T99" i="5"/>
  <c r="V99" i="5"/>
  <c r="X99" i="5"/>
  <c r="Y99" i="5"/>
  <c r="AA99" i="5"/>
  <c r="Z99" i="5"/>
  <c r="T100" i="5"/>
  <c r="V100" i="5"/>
  <c r="X100" i="5"/>
  <c r="Y100" i="5"/>
  <c r="AA100" i="5"/>
  <c r="Z100" i="5"/>
  <c r="T101" i="5"/>
  <c r="V101" i="5"/>
  <c r="X101" i="5"/>
  <c r="Y101" i="5"/>
  <c r="AA101" i="5"/>
  <c r="Z101" i="5"/>
  <c r="T102" i="5"/>
  <c r="V102" i="5"/>
  <c r="X102" i="5"/>
  <c r="Y102" i="5"/>
  <c r="AA102" i="5"/>
  <c r="Z102" i="5"/>
  <c r="T103" i="5"/>
  <c r="V103" i="5"/>
  <c r="X103" i="5"/>
  <c r="Y103" i="5"/>
  <c r="AA103" i="5"/>
  <c r="Z103" i="5"/>
  <c r="T104" i="5"/>
  <c r="V104" i="5"/>
  <c r="X104" i="5"/>
  <c r="Y104" i="5"/>
  <c r="AA104" i="5"/>
  <c r="Z104" i="5"/>
  <c r="T105" i="5"/>
  <c r="V105" i="5"/>
  <c r="X105" i="5"/>
  <c r="Y105" i="5"/>
  <c r="AA105" i="5"/>
  <c r="Z105" i="5"/>
  <c r="T106" i="5"/>
  <c r="V106" i="5"/>
  <c r="X106" i="5"/>
  <c r="Y106" i="5"/>
  <c r="AA106" i="5"/>
  <c r="Z106" i="5"/>
  <c r="T107" i="5"/>
  <c r="V107" i="5"/>
  <c r="X107" i="5"/>
  <c r="Y107" i="5"/>
  <c r="AA107" i="5"/>
  <c r="Z107" i="5"/>
  <c r="T108" i="5"/>
  <c r="V108" i="5"/>
  <c r="X108" i="5"/>
  <c r="Y108" i="5"/>
  <c r="AA108" i="5"/>
  <c r="AA110" i="5"/>
  <c r="I9" i="5"/>
  <c r="J9" i="5"/>
  <c r="L9" i="5"/>
  <c r="M9" i="5"/>
  <c r="O9" i="5"/>
  <c r="N9" i="5"/>
  <c r="I10" i="5"/>
  <c r="J10" i="5"/>
  <c r="L10" i="5"/>
  <c r="M10" i="5"/>
  <c r="O10" i="5"/>
  <c r="N10" i="5"/>
  <c r="I11" i="5"/>
  <c r="J11" i="5"/>
  <c r="L11" i="5"/>
  <c r="M11" i="5"/>
  <c r="O11" i="5"/>
  <c r="N11" i="5"/>
  <c r="I12" i="5"/>
  <c r="J12" i="5"/>
  <c r="L12" i="5"/>
  <c r="M12" i="5"/>
  <c r="O12" i="5"/>
  <c r="N12" i="5"/>
  <c r="I13" i="5"/>
  <c r="J13" i="5"/>
  <c r="L13" i="5"/>
  <c r="M13" i="5"/>
  <c r="O13" i="5"/>
  <c r="N13" i="5"/>
  <c r="I14" i="5"/>
  <c r="J14" i="5"/>
  <c r="L14" i="5"/>
  <c r="M14" i="5"/>
  <c r="O14" i="5"/>
  <c r="N14" i="5"/>
  <c r="I15" i="5"/>
  <c r="J15" i="5"/>
  <c r="L15" i="5"/>
  <c r="M15" i="5"/>
  <c r="O15" i="5"/>
  <c r="N15" i="5"/>
  <c r="I16" i="5"/>
  <c r="J16" i="5"/>
  <c r="L16" i="5"/>
  <c r="M16" i="5"/>
  <c r="O16" i="5"/>
  <c r="N16" i="5"/>
  <c r="I17" i="5"/>
  <c r="J17" i="5"/>
  <c r="L17" i="5"/>
  <c r="M17" i="5"/>
  <c r="O17" i="5"/>
  <c r="N17" i="5"/>
  <c r="I18" i="5"/>
  <c r="J18" i="5"/>
  <c r="L18" i="5"/>
  <c r="M18" i="5"/>
  <c r="O18" i="5"/>
  <c r="N18" i="5"/>
  <c r="I19" i="5"/>
  <c r="J19" i="5"/>
  <c r="L19" i="5"/>
  <c r="M19" i="5"/>
  <c r="O19" i="5"/>
  <c r="N19" i="5"/>
  <c r="I20" i="5"/>
  <c r="J20" i="5"/>
  <c r="L20" i="5"/>
  <c r="M20" i="5"/>
  <c r="O20" i="5"/>
  <c r="N20" i="5"/>
  <c r="I21" i="5"/>
  <c r="J21" i="5"/>
  <c r="L21" i="5"/>
  <c r="M21" i="5"/>
  <c r="O21" i="5"/>
  <c r="N21" i="5"/>
  <c r="I22" i="5"/>
  <c r="J22" i="5"/>
  <c r="L22" i="5"/>
  <c r="M22" i="5"/>
  <c r="O22" i="5"/>
  <c r="N22" i="5"/>
  <c r="I23" i="5"/>
  <c r="J23" i="5"/>
  <c r="L23" i="5"/>
  <c r="M23" i="5"/>
  <c r="O23" i="5"/>
  <c r="N23" i="5"/>
  <c r="I24" i="5"/>
  <c r="J24" i="5"/>
  <c r="L24" i="5"/>
  <c r="M24" i="5"/>
  <c r="O24" i="5"/>
  <c r="N24" i="5"/>
  <c r="I25" i="5"/>
  <c r="J25" i="5"/>
  <c r="L25" i="5"/>
  <c r="M25" i="5"/>
  <c r="O25" i="5"/>
  <c r="N25" i="5"/>
  <c r="I26" i="5"/>
  <c r="J26" i="5"/>
  <c r="L26" i="5"/>
  <c r="M26" i="5"/>
  <c r="O26" i="5"/>
  <c r="N26" i="5"/>
  <c r="I27" i="5"/>
  <c r="J27" i="5"/>
  <c r="L27" i="5"/>
  <c r="M27" i="5"/>
  <c r="O27" i="5"/>
  <c r="N27" i="5"/>
  <c r="I28" i="5"/>
  <c r="J28" i="5"/>
  <c r="L28" i="5"/>
  <c r="M28" i="5"/>
  <c r="O28" i="5"/>
  <c r="N28" i="5"/>
  <c r="I29" i="5"/>
  <c r="J29" i="5"/>
  <c r="L29" i="5"/>
  <c r="M29" i="5"/>
  <c r="O29" i="5"/>
  <c r="N29" i="5"/>
  <c r="I30" i="5"/>
  <c r="J30" i="5"/>
  <c r="L30" i="5"/>
  <c r="M30" i="5"/>
  <c r="O30" i="5"/>
  <c r="N30" i="5"/>
  <c r="I31" i="5"/>
  <c r="J31" i="5"/>
  <c r="L31" i="5"/>
  <c r="M31" i="5"/>
  <c r="O31" i="5"/>
  <c r="N31" i="5"/>
  <c r="I32" i="5"/>
  <c r="J32" i="5"/>
  <c r="L32" i="5"/>
  <c r="M32" i="5"/>
  <c r="O32" i="5"/>
  <c r="N32" i="5"/>
  <c r="I33" i="5"/>
  <c r="J33" i="5"/>
  <c r="L33" i="5"/>
  <c r="M33" i="5"/>
  <c r="O33" i="5"/>
  <c r="N33" i="5"/>
  <c r="I34" i="5"/>
  <c r="J34" i="5"/>
  <c r="L34" i="5"/>
  <c r="M34" i="5"/>
  <c r="O34" i="5"/>
  <c r="N34" i="5"/>
  <c r="I35" i="5"/>
  <c r="J35" i="5"/>
  <c r="L35" i="5"/>
  <c r="M35" i="5"/>
  <c r="O35" i="5"/>
  <c r="N35" i="5"/>
  <c r="I36" i="5"/>
  <c r="J36" i="5"/>
  <c r="L36" i="5"/>
  <c r="M36" i="5"/>
  <c r="O36" i="5"/>
  <c r="N36" i="5"/>
  <c r="I37" i="5"/>
  <c r="J37" i="5"/>
  <c r="L37" i="5"/>
  <c r="M37" i="5"/>
  <c r="O37" i="5"/>
  <c r="N37" i="5"/>
  <c r="I38" i="5"/>
  <c r="J38" i="5"/>
  <c r="L38" i="5"/>
  <c r="M38" i="5"/>
  <c r="O38" i="5"/>
  <c r="N38" i="5"/>
  <c r="I39" i="5"/>
  <c r="J39" i="5"/>
  <c r="L39" i="5"/>
  <c r="M39" i="5"/>
  <c r="O39" i="5"/>
  <c r="N39" i="5"/>
  <c r="I40" i="5"/>
  <c r="J40" i="5"/>
  <c r="L40" i="5"/>
  <c r="M40" i="5"/>
  <c r="O40" i="5"/>
  <c r="N40" i="5"/>
  <c r="I41" i="5"/>
  <c r="J41" i="5"/>
  <c r="L41" i="5"/>
  <c r="M41" i="5"/>
  <c r="O41" i="5"/>
  <c r="N41" i="5"/>
  <c r="I42" i="5"/>
  <c r="J42" i="5"/>
  <c r="L42" i="5"/>
  <c r="M42" i="5"/>
  <c r="O42" i="5"/>
  <c r="N42" i="5"/>
  <c r="I43" i="5"/>
  <c r="J43" i="5"/>
  <c r="L43" i="5"/>
  <c r="M43" i="5"/>
  <c r="O43" i="5"/>
  <c r="N43" i="5"/>
  <c r="I44" i="5"/>
  <c r="J44" i="5"/>
  <c r="L44" i="5"/>
  <c r="M44" i="5"/>
  <c r="O44" i="5"/>
  <c r="N44" i="5"/>
  <c r="I45" i="5"/>
  <c r="J45" i="5"/>
  <c r="L45" i="5"/>
  <c r="M45" i="5"/>
  <c r="O45" i="5"/>
  <c r="N45" i="5"/>
  <c r="I46" i="5"/>
  <c r="J46" i="5"/>
  <c r="L46" i="5"/>
  <c r="M46" i="5"/>
  <c r="O46" i="5"/>
  <c r="N46" i="5"/>
  <c r="I47" i="5"/>
  <c r="J47" i="5"/>
  <c r="L47" i="5"/>
  <c r="M47" i="5"/>
  <c r="O47" i="5"/>
  <c r="N47" i="5"/>
  <c r="I48" i="5"/>
  <c r="J48" i="5"/>
  <c r="L48" i="5"/>
  <c r="M48" i="5"/>
  <c r="O48" i="5"/>
  <c r="N48" i="5"/>
  <c r="I49" i="5"/>
  <c r="J49" i="5"/>
  <c r="L49" i="5"/>
  <c r="M49" i="5"/>
  <c r="O49" i="5"/>
  <c r="N49" i="5"/>
  <c r="I50" i="5"/>
  <c r="J50" i="5"/>
  <c r="L50" i="5"/>
  <c r="M50" i="5"/>
  <c r="O50" i="5"/>
  <c r="N50" i="5"/>
  <c r="I51" i="5"/>
  <c r="J51" i="5"/>
  <c r="L51" i="5"/>
  <c r="M51" i="5"/>
  <c r="O51" i="5"/>
  <c r="N51" i="5"/>
  <c r="I52" i="5"/>
  <c r="J52" i="5"/>
  <c r="L52" i="5"/>
  <c r="M52" i="5"/>
  <c r="O52" i="5"/>
  <c r="N52" i="5"/>
  <c r="I53" i="5"/>
  <c r="J53" i="5"/>
  <c r="L53" i="5"/>
  <c r="M53" i="5"/>
  <c r="O53" i="5"/>
  <c r="N53" i="5"/>
  <c r="I54" i="5"/>
  <c r="J54" i="5"/>
  <c r="L54" i="5"/>
  <c r="M54" i="5"/>
  <c r="O54" i="5"/>
  <c r="N54" i="5"/>
  <c r="I55" i="5"/>
  <c r="J55" i="5"/>
  <c r="L55" i="5"/>
  <c r="M55" i="5"/>
  <c r="O55" i="5"/>
  <c r="N55" i="5"/>
  <c r="I56" i="5"/>
  <c r="J56" i="5"/>
  <c r="L56" i="5"/>
  <c r="M56" i="5"/>
  <c r="O56" i="5"/>
  <c r="N56" i="5"/>
  <c r="I57" i="5"/>
  <c r="J57" i="5"/>
  <c r="L57" i="5"/>
  <c r="M57" i="5"/>
  <c r="O57" i="5"/>
  <c r="N57" i="5"/>
  <c r="I58" i="5"/>
  <c r="J58" i="5"/>
  <c r="L58" i="5"/>
  <c r="M58" i="5"/>
  <c r="O58" i="5"/>
  <c r="N58" i="5"/>
  <c r="I59" i="5"/>
  <c r="J59" i="5"/>
  <c r="L59" i="5"/>
  <c r="M59" i="5"/>
  <c r="O59" i="5"/>
  <c r="N59" i="5"/>
  <c r="I60" i="5"/>
  <c r="J60" i="5"/>
  <c r="L60" i="5"/>
  <c r="M60" i="5"/>
  <c r="O60" i="5"/>
  <c r="N60" i="5"/>
  <c r="I61" i="5"/>
  <c r="J61" i="5"/>
  <c r="L61" i="5"/>
  <c r="M61" i="5"/>
  <c r="O61" i="5"/>
  <c r="N61" i="5"/>
  <c r="I62" i="5"/>
  <c r="J62" i="5"/>
  <c r="L62" i="5"/>
  <c r="M62" i="5"/>
  <c r="O62" i="5"/>
  <c r="N62" i="5"/>
  <c r="I63" i="5"/>
  <c r="J63" i="5"/>
  <c r="L63" i="5"/>
  <c r="M63" i="5"/>
  <c r="O63" i="5"/>
  <c r="N63" i="5"/>
  <c r="I64" i="5"/>
  <c r="J64" i="5"/>
  <c r="L64" i="5"/>
  <c r="M64" i="5"/>
  <c r="O64" i="5"/>
  <c r="N64" i="5"/>
  <c r="I65" i="5"/>
  <c r="J65" i="5"/>
  <c r="L65" i="5"/>
  <c r="M65" i="5"/>
  <c r="O65" i="5"/>
  <c r="N65" i="5"/>
  <c r="I66" i="5"/>
  <c r="J66" i="5"/>
  <c r="L66" i="5"/>
  <c r="M66" i="5"/>
  <c r="O66" i="5"/>
  <c r="N66" i="5"/>
  <c r="I67" i="5"/>
  <c r="J67" i="5"/>
  <c r="L67" i="5"/>
  <c r="M67" i="5"/>
  <c r="O67" i="5"/>
  <c r="N67" i="5"/>
  <c r="I68" i="5"/>
  <c r="J68" i="5"/>
  <c r="L68" i="5"/>
  <c r="M68" i="5"/>
  <c r="O68" i="5"/>
  <c r="N68" i="5"/>
  <c r="I69" i="5"/>
  <c r="J69" i="5"/>
  <c r="L69" i="5"/>
  <c r="M69" i="5"/>
  <c r="O69" i="5"/>
  <c r="N69" i="5"/>
  <c r="I70" i="5"/>
  <c r="J70" i="5"/>
  <c r="L70" i="5"/>
  <c r="M70" i="5"/>
  <c r="O70" i="5"/>
  <c r="N70" i="5"/>
  <c r="I71" i="5"/>
  <c r="J71" i="5"/>
  <c r="L71" i="5"/>
  <c r="M71" i="5"/>
  <c r="O71" i="5"/>
  <c r="N71" i="5"/>
  <c r="I72" i="5"/>
  <c r="J72" i="5"/>
  <c r="L72" i="5"/>
  <c r="M72" i="5"/>
  <c r="O72" i="5"/>
  <c r="N72" i="5"/>
  <c r="I73" i="5"/>
  <c r="J73" i="5"/>
  <c r="L73" i="5"/>
  <c r="M73" i="5"/>
  <c r="O73" i="5"/>
  <c r="N73" i="5"/>
  <c r="I74" i="5"/>
  <c r="J74" i="5"/>
  <c r="L74" i="5"/>
  <c r="M74" i="5"/>
  <c r="O74" i="5"/>
  <c r="N74" i="5"/>
  <c r="I75" i="5"/>
  <c r="J75" i="5"/>
  <c r="L75" i="5"/>
  <c r="M75" i="5"/>
  <c r="O75" i="5"/>
  <c r="N75" i="5"/>
  <c r="I76" i="5"/>
  <c r="J76" i="5"/>
  <c r="L76" i="5"/>
  <c r="M76" i="5"/>
  <c r="O76" i="5"/>
  <c r="N76" i="5"/>
  <c r="I77" i="5"/>
  <c r="J77" i="5"/>
  <c r="L77" i="5"/>
  <c r="M77" i="5"/>
  <c r="O77" i="5"/>
  <c r="N77" i="5"/>
  <c r="I78" i="5"/>
  <c r="J78" i="5"/>
  <c r="L78" i="5"/>
  <c r="M78" i="5"/>
  <c r="O78" i="5"/>
  <c r="N78" i="5"/>
  <c r="I79" i="5"/>
  <c r="J79" i="5"/>
  <c r="L79" i="5"/>
  <c r="M79" i="5"/>
  <c r="O79" i="5"/>
  <c r="N79" i="5"/>
  <c r="I80" i="5"/>
  <c r="J80" i="5"/>
  <c r="L80" i="5"/>
  <c r="M80" i="5"/>
  <c r="O80" i="5"/>
  <c r="N80" i="5"/>
  <c r="I81" i="5"/>
  <c r="J81" i="5"/>
  <c r="L81" i="5"/>
  <c r="M81" i="5"/>
  <c r="O81" i="5"/>
  <c r="N81" i="5"/>
  <c r="I82" i="5"/>
  <c r="J82" i="5"/>
  <c r="L82" i="5"/>
  <c r="M82" i="5"/>
  <c r="O82" i="5"/>
  <c r="N82" i="5"/>
  <c r="I83" i="5"/>
  <c r="J83" i="5"/>
  <c r="L83" i="5"/>
  <c r="M83" i="5"/>
  <c r="O83" i="5"/>
  <c r="N83" i="5"/>
  <c r="I84" i="5"/>
  <c r="J84" i="5"/>
  <c r="L84" i="5"/>
  <c r="M84" i="5"/>
  <c r="O84" i="5"/>
  <c r="N84" i="5"/>
  <c r="I85" i="5"/>
  <c r="J85" i="5"/>
  <c r="L85" i="5"/>
  <c r="M85" i="5"/>
  <c r="O85" i="5"/>
  <c r="N85" i="5"/>
  <c r="I86" i="5"/>
  <c r="J86" i="5"/>
  <c r="L86" i="5"/>
  <c r="M86" i="5"/>
  <c r="O86" i="5"/>
  <c r="N86" i="5"/>
  <c r="I87" i="5"/>
  <c r="J87" i="5"/>
  <c r="L87" i="5"/>
  <c r="M87" i="5"/>
  <c r="O87" i="5"/>
  <c r="N87" i="5"/>
  <c r="I88" i="5"/>
  <c r="J88" i="5"/>
  <c r="L88" i="5"/>
  <c r="M88" i="5"/>
  <c r="O88" i="5"/>
  <c r="N88" i="5"/>
  <c r="I89" i="5"/>
  <c r="J89" i="5"/>
  <c r="L89" i="5"/>
  <c r="M89" i="5"/>
  <c r="O89" i="5"/>
  <c r="N89" i="5"/>
  <c r="I90" i="5"/>
  <c r="J90" i="5"/>
  <c r="L90" i="5"/>
  <c r="M90" i="5"/>
  <c r="O90" i="5"/>
  <c r="N90" i="5"/>
  <c r="I91" i="5"/>
  <c r="J91" i="5"/>
  <c r="L91" i="5"/>
  <c r="M91" i="5"/>
  <c r="O91" i="5"/>
  <c r="N91" i="5"/>
  <c r="I92" i="5"/>
  <c r="J92" i="5"/>
  <c r="L92" i="5"/>
  <c r="M92" i="5"/>
  <c r="O92" i="5"/>
  <c r="N92" i="5"/>
  <c r="I93" i="5"/>
  <c r="J93" i="5"/>
  <c r="L93" i="5"/>
  <c r="M93" i="5"/>
  <c r="O93" i="5"/>
  <c r="N93" i="5"/>
  <c r="I94" i="5"/>
  <c r="J94" i="5"/>
  <c r="L94" i="5"/>
  <c r="M94" i="5"/>
  <c r="O94" i="5"/>
  <c r="N94" i="5"/>
  <c r="I95" i="5"/>
  <c r="J95" i="5"/>
  <c r="L95" i="5"/>
  <c r="M95" i="5"/>
  <c r="O95" i="5"/>
  <c r="N95" i="5"/>
  <c r="I96" i="5"/>
  <c r="J96" i="5"/>
  <c r="L96" i="5"/>
  <c r="M96" i="5"/>
  <c r="O96" i="5"/>
  <c r="N96" i="5"/>
  <c r="I97" i="5"/>
  <c r="J97" i="5"/>
  <c r="L97" i="5"/>
  <c r="M97" i="5"/>
  <c r="O97" i="5"/>
  <c r="N97" i="5"/>
  <c r="I98" i="5"/>
  <c r="J98" i="5"/>
  <c r="L98" i="5"/>
  <c r="M98" i="5"/>
  <c r="O98" i="5"/>
  <c r="N98" i="5"/>
  <c r="I99" i="5"/>
  <c r="J99" i="5"/>
  <c r="L99" i="5"/>
  <c r="M99" i="5"/>
  <c r="O99" i="5"/>
  <c r="N99" i="5"/>
  <c r="I100" i="5"/>
  <c r="J100" i="5"/>
  <c r="L100" i="5"/>
  <c r="M100" i="5"/>
  <c r="O100" i="5"/>
  <c r="N100" i="5"/>
  <c r="I101" i="5"/>
  <c r="J101" i="5"/>
  <c r="L101" i="5"/>
  <c r="M101" i="5"/>
  <c r="O101" i="5"/>
  <c r="N101" i="5"/>
  <c r="I102" i="5"/>
  <c r="J102" i="5"/>
  <c r="L102" i="5"/>
  <c r="M102" i="5"/>
  <c r="O102" i="5"/>
  <c r="N102" i="5"/>
  <c r="I103" i="5"/>
  <c r="J103" i="5"/>
  <c r="L103" i="5"/>
  <c r="M103" i="5"/>
  <c r="O103" i="5"/>
  <c r="N103" i="5"/>
  <c r="I104" i="5"/>
  <c r="J104" i="5"/>
  <c r="L104" i="5"/>
  <c r="M104" i="5"/>
  <c r="O104" i="5"/>
  <c r="N104" i="5"/>
  <c r="I105" i="5"/>
  <c r="J105" i="5"/>
  <c r="L105" i="5"/>
  <c r="M105" i="5"/>
  <c r="O105" i="5"/>
  <c r="N105" i="5"/>
  <c r="I106" i="5"/>
  <c r="J106" i="5"/>
  <c r="L106" i="5"/>
  <c r="M106" i="5"/>
  <c r="O106" i="5"/>
  <c r="N106" i="5"/>
  <c r="I107" i="5"/>
  <c r="J107" i="5"/>
  <c r="L107" i="5"/>
  <c r="M107" i="5"/>
  <c r="O107" i="5"/>
  <c r="N107" i="5"/>
  <c r="I108" i="5"/>
  <c r="J108" i="5"/>
  <c r="L108" i="5"/>
  <c r="M108" i="5"/>
  <c r="O108" i="5"/>
  <c r="O110" i="5"/>
  <c r="AI108" i="5"/>
  <c r="Z108" i="5"/>
  <c r="N108" i="5"/>
  <c r="B24" i="5"/>
  <c r="B23" i="5"/>
  <c r="B22" i="5"/>
  <c r="B10" i="5"/>
  <c r="B11" i="5"/>
  <c r="E6" i="5"/>
  <c r="E5" i="5"/>
  <c r="E4" i="5"/>
  <c r="B4" i="4"/>
  <c r="B5" i="4"/>
  <c r="B6" i="4"/>
  <c r="B7" i="4"/>
  <c r="B8" i="4"/>
  <c r="B9" i="4"/>
  <c r="B10" i="4"/>
  <c r="B11" i="4"/>
  <c r="B12" i="4"/>
  <c r="I31" i="1"/>
  <c r="I26" i="1"/>
  <c r="L30" i="1"/>
  <c r="J31" i="1"/>
  <c r="L25" i="1"/>
  <c r="J26" i="1"/>
  <c r="I16" i="1"/>
  <c r="L15" i="1"/>
  <c r="J16" i="1"/>
  <c r="I11" i="1"/>
  <c r="L10" i="1"/>
  <c r="J11" i="1"/>
  <c r="F28" i="1"/>
  <c r="L20" i="1"/>
  <c r="F21" i="1"/>
  <c r="F13" i="1"/>
  <c r="B20" i="1"/>
  <c r="C19" i="1"/>
</calcChain>
</file>

<file path=xl/sharedStrings.xml><?xml version="1.0" encoding="utf-8"?>
<sst xmlns="http://schemas.openxmlformats.org/spreadsheetml/2006/main" count="145" uniqueCount="116">
  <si>
    <t>ID</t>
  </si>
  <si>
    <t>Name</t>
  </si>
  <si>
    <t>Value</t>
  </si>
  <si>
    <t>Prob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</si>
  <si>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</si>
  <si>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</si>
  <si>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</si>
  <si>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</si>
  <si>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</si>
  <si>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</si>
  <si>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</si>
  <si>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</si>
  <si>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</si>
  <si>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</si>
  <si>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</si>
  <si>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TreePlan</t>
  </si>
  <si>
    <t>D</t>
  </si>
  <si>
    <t>T</t>
  </si>
  <si>
    <t>TreePlan Student License</t>
  </si>
  <si>
    <t>For Education Only</t>
  </si>
  <si>
    <t>Comprar centro de supercomputación</t>
  </si>
  <si>
    <t>Contratar más ingenieros</t>
  </si>
  <si>
    <t>No desarrollar el nuevo producto</t>
  </si>
  <si>
    <t>E</t>
  </si>
  <si>
    <t>Mercado favorable</t>
  </si>
  <si>
    <t>Mercado desfavorable</t>
  </si>
  <si>
    <t>Trimestre</t>
  </si>
  <si>
    <t>I</t>
  </si>
  <si>
    <t>II</t>
  </si>
  <si>
    <t>III</t>
  </si>
  <si>
    <t>IV</t>
  </si>
  <si>
    <t>Ventas</t>
  </si>
  <si>
    <t xml:space="preserve">Descomposición de series de tiempo para Ventas </t>
  </si>
  <si>
    <t>Modelo multiplicativo</t>
  </si>
  <si>
    <t>Datos                        Ventas</t>
  </si>
  <si>
    <t>Longitud                     36</t>
  </si>
  <si>
    <t>Número de valores faltantes  0</t>
  </si>
  <si>
    <t>Ecuación de tendencia ajustada</t>
  </si>
  <si>
    <t>Yt = 936.1 + 10.61×t</t>
  </si>
  <si>
    <t>Índices estacionales</t>
  </si>
  <si>
    <t>Período   Índice</t>
  </si>
  <si>
    <t xml:space="preserve">      1  0.88461</t>
  </si>
  <si>
    <t xml:space="preserve">      2  0.95903</t>
  </si>
  <si>
    <t xml:space="preserve">      3  0.91250</t>
  </si>
  <si>
    <t xml:space="preserve">      4  1.24386</t>
  </si>
  <si>
    <t>Medidas de exactitud</t>
  </si>
  <si>
    <t>MAPE     4.43</t>
  </si>
  <si>
    <t>MAD     48.67</t>
  </si>
  <si>
    <t>MSD   3809.44</t>
  </si>
  <si>
    <t>Pronósticos</t>
  </si>
  <si>
    <t>Período  Pronóstico</t>
  </si>
  <si>
    <t>37          1175.35</t>
  </si>
  <si>
    <t>38          1284.41</t>
  </si>
  <si>
    <t>39          1231.77</t>
  </si>
  <si>
    <t>40          1692.27</t>
  </si>
  <si>
    <t xml:space="preserve">Suavización exponencial doble para Ventas </t>
  </si>
  <si>
    <t>Datos     Ventas</t>
  </si>
  <si>
    <t>Longitud  36</t>
  </si>
  <si>
    <t>Constantes de suavización</t>
  </si>
  <si>
    <t>MAPE     14.4</t>
  </si>
  <si>
    <t>MAD     165.5</t>
  </si>
  <si>
    <t>MSD   41774.9</t>
  </si>
  <si>
    <t>Período  Pronóstico  Inferior  Superior</t>
  </si>
  <si>
    <t>37          1352.92   947.371   1758.46</t>
  </si>
  <si>
    <t>38          1372.49   932.369   1812.61</t>
  </si>
  <si>
    <t>39          1392.06   913.739   1870.38</t>
  </si>
  <si>
    <t>40          1411.63   892.281   1930.99</t>
  </si>
  <si>
    <t>α (nivel)      0.3</t>
  </si>
  <si>
    <t>β (tendencia)  0.4</t>
  </si>
  <si>
    <t xml:space="preserve">Promedio móvil de Ventas </t>
  </si>
  <si>
    <t>Promedio móvil</t>
  </si>
  <si>
    <t>Longitud  3</t>
  </si>
  <si>
    <t>MAPE     10.5</t>
  </si>
  <si>
    <t>MAD     121.9</t>
  </si>
  <si>
    <t>MSD   22177.0</t>
  </si>
  <si>
    <t>37          1298.33   1006.46   1590.21</t>
  </si>
  <si>
    <t>38          1298.33   1006.46   1590.21</t>
  </si>
  <si>
    <t>39          1298.33   1006.46   1590.21</t>
  </si>
  <si>
    <t>40          1298.33   1006.46   1590.21</t>
  </si>
  <si>
    <t>Media</t>
  </si>
  <si>
    <t xml:space="preserve">Cuadrilla </t>
  </si>
  <si>
    <t>UNIFORME</t>
  </si>
  <si>
    <t xml:space="preserve">Cuadrilla 2 </t>
  </si>
  <si>
    <t>Cuadrilla 3</t>
  </si>
  <si>
    <t>Cuadrilla 4</t>
  </si>
  <si>
    <t xml:space="preserve">Tiempo llegada </t>
  </si>
  <si>
    <t>Tiempo servicio</t>
  </si>
  <si>
    <t>Hora llegada</t>
  </si>
  <si>
    <t xml:space="preserve">Inicio </t>
  </si>
  <si>
    <t>Servicio completo</t>
  </si>
  <si>
    <t>Tiempo espera</t>
  </si>
  <si>
    <t>Tiempo llegada</t>
  </si>
  <si>
    <t>Tiempo Servicio</t>
  </si>
  <si>
    <t>CANTIDAD</t>
  </si>
  <si>
    <t>Descomposturas (dist. Esponencial)</t>
  </si>
  <si>
    <t xml:space="preserve">Media </t>
  </si>
  <si>
    <t>R</t>
  </si>
  <si>
    <t>X</t>
  </si>
  <si>
    <t>PROMEDIO TIEMPO ESPERA</t>
  </si>
  <si>
    <t>CUADRILLA</t>
  </si>
  <si>
    <t xml:space="preserve">RESPUESTA/ Viendo los datos de la simulacion el tamano de la cuadrilla optima para tner la reparacion menos de 3 horas esta entre la 3 y 4. La cuadrilla 4 seria la ideal. </t>
  </si>
  <si>
    <t>Tiempo espera promedio</t>
  </si>
  <si>
    <t>Demanda</t>
  </si>
  <si>
    <t>Ia</t>
  </si>
  <si>
    <t>Co</t>
  </si>
  <si>
    <t>C transporte</t>
  </si>
  <si>
    <t>C seguro</t>
  </si>
  <si>
    <t>251 a 600</t>
  </si>
  <si>
    <t>0 a 250</t>
  </si>
  <si>
    <t>Cu</t>
  </si>
  <si>
    <t>Cu de q más de 400</t>
  </si>
  <si>
    <t>Q</t>
  </si>
  <si>
    <t>Co anual</t>
  </si>
  <si>
    <t>Ch anual</t>
  </si>
  <si>
    <t>C compra anual</t>
  </si>
  <si>
    <t>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</si>
</sst>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Helv"/>
    </font>
    <font>
      <sz val="12"/>
      <color theme="1"/>
      <name val="Times New Roman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1" fillId="0" borderId="3" xfId="0" applyFont="1" applyBorder="1"/>
    <xf numFmtId="0" fontId="7" fillId="0" borderId="0" xfId="92"/>
    <xf numFmtId="0" fontId="7" fillId="0" borderId="0" xfId="92" applyBorder="1" applyAlignment="1">
      <alignment horizontal="center"/>
    </xf>
    <xf numFmtId="0" fontId="7" fillId="0" borderId="1" xfId="92" applyBorder="1" applyAlignment="1">
      <alignment horizontal="center"/>
    </xf>
    <xf numFmtId="0" fontId="8" fillId="0" borderId="0" xfId="92" applyFont="1"/>
    <xf numFmtId="0" fontId="8" fillId="0" borderId="0" xfId="92" applyFont="1" applyAlignment="1">
      <alignment horizontal="center" wrapText="1"/>
    </xf>
    <xf numFmtId="0" fontId="7" fillId="0" borderId="1" xfId="92" applyBorder="1"/>
    <xf numFmtId="1" fontId="0" fillId="0" borderId="0" xfId="0" applyNumberFormat="1"/>
    <xf numFmtId="1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4" fontId="0" fillId="2" borderId="0" xfId="0" applyNumberFormat="1" applyFill="1"/>
    <xf numFmtId="0" fontId="8" fillId="0" borderId="0" xfId="92" applyFont="1" applyAlignment="1">
      <alignment horizontal="center" wrapText="1"/>
    </xf>
    <xf numFmtId="0" fontId="7" fillId="0" borderId="0" xfId="92" applyAlignment="1">
      <alignment horizontal="center" wrapText="1"/>
    </xf>
    <xf numFmtId="0" fontId="7" fillId="0" borderId="1" xfId="92" applyBorder="1" applyAlignment="1">
      <alignment horizontal="center"/>
    </xf>
    <xf numFmtId="0" fontId="7" fillId="0" borderId="0" xfId="92" applyAlignment="1">
      <alignment horizontal="center"/>
    </xf>
  </cellXfs>
  <cellStyles count="9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4" builtinId="8" hidden="1"/>
    <cellStyle name="Normal" xfId="0" builtinId="0"/>
    <cellStyle name="Normal 2" xfId="51"/>
    <cellStyle name="Normal 3" xfId="92"/>
    <cellStyle name="Percent 2" xfId="9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7</xdr:col>
      <xdr:colOff>12700</xdr:colOff>
      <xdr:row>11</xdr:row>
      <xdr:rowOff>152400</xdr:rowOff>
    </xdr:to>
    <xdr:sp macro="" textlink="">
      <xdr:nvSpPr>
        <xdr:cNvPr id="15" name="Circle 14"/>
        <xdr:cNvSpPr/>
      </xdr:nvSpPr>
      <xdr:spPr>
        <a:xfrm>
          <a:off x="3657600" y="20955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11</xdr:row>
      <xdr:rowOff>76200</xdr:rowOff>
    </xdr:from>
    <xdr:to>
      <xdr:col>6</xdr:col>
      <xdr:colOff>0</xdr:colOff>
      <xdr:row>11</xdr:row>
      <xdr:rowOff>76200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2006600" y="2171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11</xdr:row>
      <xdr:rowOff>76200</xdr:rowOff>
    </xdr:from>
    <xdr:to>
      <xdr:col>4</xdr:col>
      <xdr:colOff>0</xdr:colOff>
      <xdr:row>18</xdr:row>
      <xdr:rowOff>76200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V="1">
          <a:off x="1803400" y="2171700"/>
          <a:ext cx="203200" cy="1333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12700</xdr:colOff>
      <xdr:row>19</xdr:row>
      <xdr:rowOff>152400</xdr:rowOff>
    </xdr:to>
    <xdr:sp macro="" textlink="">
      <xdr:nvSpPr>
        <xdr:cNvPr id="16" name="Triangle 15"/>
        <xdr:cNvSpPr/>
      </xdr:nvSpPr>
      <xdr:spPr>
        <a:xfrm rot="16200000">
          <a:off x="3657600" y="3619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12700</xdr:colOff>
      <xdr:row>19</xdr:row>
      <xdr:rowOff>76200</xdr:rowOff>
    </xdr:from>
    <xdr:to>
      <xdr:col>10</xdr:col>
      <xdr:colOff>0</xdr:colOff>
      <xdr:row>19</xdr:row>
      <xdr:rowOff>76200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3810000" y="3695700"/>
          <a:ext cx="18542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19</xdr:row>
      <xdr:rowOff>76200</xdr:rowOff>
    </xdr:from>
    <xdr:to>
      <xdr:col>6</xdr:col>
      <xdr:colOff>0</xdr:colOff>
      <xdr:row>19</xdr:row>
      <xdr:rowOff>76200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2006600" y="3695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18</xdr:row>
      <xdr:rowOff>76200</xdr:rowOff>
    </xdr:from>
    <xdr:to>
      <xdr:col>4</xdr:col>
      <xdr:colOff>0</xdr:colOff>
      <xdr:row>19</xdr:row>
      <xdr:rowOff>76200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1803400" y="3505200"/>
          <a:ext cx="203200" cy="190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7</xdr:col>
      <xdr:colOff>12700</xdr:colOff>
      <xdr:row>26</xdr:row>
      <xdr:rowOff>152400</xdr:rowOff>
    </xdr:to>
    <xdr:sp macro="" textlink="">
      <xdr:nvSpPr>
        <xdr:cNvPr id="17" name="Circle 16"/>
        <xdr:cNvSpPr/>
      </xdr:nvSpPr>
      <xdr:spPr>
        <a:xfrm>
          <a:off x="3657600" y="4953000"/>
          <a:ext cx="152400" cy="152400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0</xdr:colOff>
      <xdr:row>26</xdr:row>
      <xdr:rowOff>76200</xdr:rowOff>
    </xdr:from>
    <xdr:to>
      <xdr:col>6</xdr:col>
      <xdr:colOff>0</xdr:colOff>
      <xdr:row>26</xdr:row>
      <xdr:rowOff>76200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2006600" y="5029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18</xdr:row>
      <xdr:rowOff>76200</xdr:rowOff>
    </xdr:from>
    <xdr:to>
      <xdr:col>4</xdr:col>
      <xdr:colOff>0</xdr:colOff>
      <xdr:row>26</xdr:row>
      <xdr:rowOff>76200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1803400" y="3505200"/>
          <a:ext cx="203200" cy="15240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12700</xdr:colOff>
      <xdr:row>9</xdr:row>
      <xdr:rowOff>152400</xdr:rowOff>
    </xdr:to>
    <xdr:sp macro="" textlink="">
      <xdr:nvSpPr>
        <xdr:cNvPr id="18" name="Triangle 17"/>
        <xdr:cNvSpPr/>
      </xdr:nvSpPr>
      <xdr:spPr>
        <a:xfrm rot="16200000">
          <a:off x="5664200" y="1714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9</xdr:row>
      <xdr:rowOff>76200</xdr:rowOff>
    </xdr:from>
    <xdr:to>
      <xdr:col>10</xdr:col>
      <xdr:colOff>0</xdr:colOff>
      <xdr:row>9</xdr:row>
      <xdr:rowOff>76200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4013200" y="1790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9</xdr:row>
      <xdr:rowOff>76200</xdr:rowOff>
    </xdr:from>
    <xdr:to>
      <xdr:col>8</xdr:col>
      <xdr:colOff>0</xdr:colOff>
      <xdr:row>11</xdr:row>
      <xdr:rowOff>76200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 flipV="1">
          <a:off x="3810000" y="1790700"/>
          <a:ext cx="203200" cy="3810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11</xdr:col>
      <xdr:colOff>12700</xdr:colOff>
      <xdr:row>14</xdr:row>
      <xdr:rowOff>152400</xdr:rowOff>
    </xdr:to>
    <xdr:sp macro="" textlink="">
      <xdr:nvSpPr>
        <xdr:cNvPr id="19" name="Triangle 18"/>
        <xdr:cNvSpPr/>
      </xdr:nvSpPr>
      <xdr:spPr>
        <a:xfrm rot="16200000">
          <a:off x="5664200" y="2667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10</xdr:col>
      <xdr:colOff>0</xdr:colOff>
      <xdr:row>14</xdr:row>
      <xdr:rowOff>76200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4013200" y="2743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11</xdr:row>
      <xdr:rowOff>76200</xdr:rowOff>
    </xdr:from>
    <xdr:to>
      <xdr:col>8</xdr:col>
      <xdr:colOff>0</xdr:colOff>
      <xdr:row>14</xdr:row>
      <xdr:rowOff>76200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3810000" y="2171700"/>
          <a:ext cx="203200" cy="571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11</xdr:col>
      <xdr:colOff>12700</xdr:colOff>
      <xdr:row>24</xdr:row>
      <xdr:rowOff>152400</xdr:rowOff>
    </xdr:to>
    <xdr:sp macro="" textlink="">
      <xdr:nvSpPr>
        <xdr:cNvPr id="20" name="Triangle 19"/>
        <xdr:cNvSpPr/>
      </xdr:nvSpPr>
      <xdr:spPr>
        <a:xfrm rot="16200000">
          <a:off x="5664200" y="45720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24</xdr:row>
      <xdr:rowOff>76200</xdr:rowOff>
    </xdr:from>
    <xdr:to>
      <xdr:col>10</xdr:col>
      <xdr:colOff>0</xdr:colOff>
      <xdr:row>24</xdr:row>
      <xdr:rowOff>76200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>
          <a:off x="4013200" y="46482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24</xdr:row>
      <xdr:rowOff>76200</xdr:rowOff>
    </xdr:from>
    <xdr:to>
      <xdr:col>8</xdr:col>
      <xdr:colOff>0</xdr:colOff>
      <xdr:row>26</xdr:row>
      <xdr:rowOff>76200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 flipV="1">
          <a:off x="3810000" y="4648200"/>
          <a:ext cx="203200" cy="3810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11</xdr:col>
      <xdr:colOff>12700</xdr:colOff>
      <xdr:row>29</xdr:row>
      <xdr:rowOff>152400</xdr:rowOff>
    </xdr:to>
    <xdr:sp macro="" textlink="">
      <xdr:nvSpPr>
        <xdr:cNvPr id="21" name="Triangle 20"/>
        <xdr:cNvSpPr/>
      </xdr:nvSpPr>
      <xdr:spPr>
        <a:xfrm rot="16200000">
          <a:off x="5664200" y="5524500"/>
          <a:ext cx="152400" cy="152400"/>
        </a:xfrm>
        <a:prstGeom prst="triangl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29</xdr:row>
      <xdr:rowOff>76200</xdr:rowOff>
    </xdr:from>
    <xdr:to>
      <xdr:col>10</xdr:col>
      <xdr:colOff>0</xdr:colOff>
      <xdr:row>29</xdr:row>
      <xdr:rowOff>76200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4013200" y="5600700"/>
          <a:ext cx="16510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12700</xdr:colOff>
      <xdr:row>26</xdr:row>
      <xdr:rowOff>76200</xdr:rowOff>
    </xdr:from>
    <xdr:to>
      <xdr:col>8</xdr:col>
      <xdr:colOff>0</xdr:colOff>
      <xdr:row>29</xdr:row>
      <xdr:rowOff>76200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3810000" y="5029200"/>
          <a:ext cx="203200" cy="5715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12700</xdr:colOff>
      <xdr:row>18</xdr:row>
      <xdr:rowOff>152400</xdr:rowOff>
    </xdr:to>
    <xdr:sp macro="" textlink="">
      <xdr:nvSpPr>
        <xdr:cNvPr id="22" name="Square 21"/>
        <xdr:cNvSpPr/>
      </xdr:nvSpPr>
      <xdr:spPr>
        <a:xfrm>
          <a:off x="1651000" y="3429000"/>
          <a:ext cx="152400" cy="152400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gradFill flip="none"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  <a:alpha val="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  <a:alpha val="0"/>
                    </a:schemeClr>
                  </a:gs>
                </a:gsLst>
                <a:lin ang="16200000" scaled="0"/>
                <a:tileRect/>
              </a:gra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a14:hiddenEffects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825500" y="3505200"/>
          <a:ext cx="82550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355600</xdr:colOff>
      <xdr:row>0</xdr:row>
      <xdr:rowOff>165100</xdr:rowOff>
    </xdr:from>
    <xdr:to>
      <xdr:col>22</xdr:col>
      <xdr:colOff>292100</xdr:colOff>
      <xdr:row>17</xdr:row>
      <xdr:rowOff>173567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3600" y="165100"/>
          <a:ext cx="4889500" cy="3259667"/>
        </a:xfrm>
        <a:prstGeom prst="rect">
          <a:avLst/>
        </a:prstGeom>
      </xdr:spPr>
    </xdr:pic>
    <xdr:clientData/>
  </xdr:twoCellAnchor>
  <xdr:twoCellAnchor editAs="oneCell">
    <xdr:from>
      <xdr:col>16</xdr:col>
      <xdr:colOff>355600</xdr:colOff>
      <xdr:row>18</xdr:row>
      <xdr:rowOff>114300</xdr:rowOff>
    </xdr:from>
    <xdr:to>
      <xdr:col>22</xdr:col>
      <xdr:colOff>355600</xdr:colOff>
      <xdr:row>35</xdr:row>
      <xdr:rowOff>177800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3600" y="3556000"/>
          <a:ext cx="4953000" cy="330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431800</xdr:colOff>
      <xdr:row>37</xdr:row>
      <xdr:rowOff>76200</xdr:rowOff>
    </xdr:from>
    <xdr:to>
      <xdr:col>22</xdr:col>
      <xdr:colOff>342900</xdr:colOff>
      <xdr:row>54</xdr:row>
      <xdr:rowOff>67733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39800" y="7137400"/>
          <a:ext cx="4864100" cy="32427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/Documents/UCR/Profesor/Ex&#225;menes/Examen%20de%20los%20Alumnos/M&#233;todos/Nikko%20Gougan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Arboles"/>
      <sheetName val="2.Colas "/>
      <sheetName val="3. PL"/>
      <sheetName val="4. Pronosticos"/>
      <sheetName val="5. Simulacion"/>
    </sheetNames>
    <sheetDataSet>
      <sheetData sheetId="0" refreshError="1"/>
      <sheetData sheetId="1">
        <row r="5">
          <cell r="E5" t="str">
            <v>hour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topLeftCell="F1" workbookViewId="0">
      <selection activeCell="F18" sqref="F18"/>
    </sheetView>
  </sheetViews>
  <sheetFormatPr baseColWidth="10" defaultRowHeight="15" x14ac:dyDescent="0"/>
  <cols>
    <col min="1" max="1" width="2.83203125" customWidth="1"/>
    <col min="2" max="2" width="17.1640625" bestFit="1" customWidth="1"/>
    <col min="5" max="5" width="13.83203125" bestFit="1" customWidth="1"/>
  </cols>
  <sheetData>
    <row r="2" spans="2:7">
      <c r="B2" t="s">
        <v>102</v>
      </c>
      <c r="C2">
        <v>4000</v>
      </c>
      <c r="E2" t="s">
        <v>111</v>
      </c>
      <c r="F2" s="22">
        <f>SQRT((2*$C$2*($C$4+$C$8))/($C$9*$C$3))</f>
        <v>583.21184351980423</v>
      </c>
      <c r="G2" s="23">
        <f>SQRT((2*$C$2*($C$4+$C$7+C8))/($C$10*$C$3))</f>
        <v>845.15425472851655</v>
      </c>
    </row>
    <row r="3" spans="2:7">
      <c r="B3" t="s">
        <v>103</v>
      </c>
      <c r="C3">
        <f>0.07*12</f>
        <v>0.84000000000000008</v>
      </c>
      <c r="E3" t="s">
        <v>112</v>
      </c>
      <c r="G3" s="24">
        <f>(C2/G2)*(C4+C7+C8)</f>
        <v>1064.8943609579308</v>
      </c>
    </row>
    <row r="4" spans="2:7">
      <c r="B4" t="s">
        <v>104</v>
      </c>
      <c r="C4">
        <v>75</v>
      </c>
      <c r="E4" t="s">
        <v>113</v>
      </c>
      <c r="G4" s="24">
        <f>(G2/2)*(C10*C3)</f>
        <v>1064.894360957931</v>
      </c>
    </row>
    <row r="5" spans="2:7">
      <c r="B5" t="s">
        <v>106</v>
      </c>
      <c r="C5">
        <v>0.1</v>
      </c>
      <c r="E5" t="s">
        <v>114</v>
      </c>
      <c r="G5" s="25">
        <f>C2*C10</f>
        <v>12000</v>
      </c>
    </row>
    <row r="6" spans="2:7">
      <c r="B6" t="s">
        <v>105</v>
      </c>
      <c r="E6" t="s">
        <v>115</v>
      </c>
      <c r="G6" s="26">
        <f>G3+G4+G5</f>
        <v>14129.788721915862</v>
      </c>
    </row>
    <row r="7" spans="2:7">
      <c r="B7" t="s">
        <v>107</v>
      </c>
      <c r="C7">
        <v>100</v>
      </c>
    </row>
    <row r="8" spans="2:7">
      <c r="B8" t="s">
        <v>108</v>
      </c>
      <c r="C8">
        <v>50</v>
      </c>
    </row>
    <row r="9" spans="2:7">
      <c r="B9" t="s">
        <v>109</v>
      </c>
      <c r="C9">
        <v>3.5</v>
      </c>
    </row>
    <row r="10" spans="2:7">
      <c r="B10" t="s">
        <v>110</v>
      </c>
      <c r="C10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V1008"/>
  <sheetViews>
    <sheetView workbookViewId="0">
      <selection activeCell="B8" sqref="B8"/>
    </sheetView>
  </sheetViews>
  <sheetFormatPr baseColWidth="10" defaultRowHeight="15" x14ac:dyDescent="0"/>
  <cols>
    <col min="3" max="3" width="1.83203125" customWidth="1"/>
    <col min="4" max="4" width="2.83203125" customWidth="1"/>
    <col min="6" max="6" width="20.1640625" customWidth="1"/>
    <col min="7" max="7" width="1.83203125" customWidth="1"/>
    <col min="8" max="8" width="2.83203125" customWidth="1"/>
    <col min="11" max="11" width="1.83203125" customWidth="1"/>
  </cols>
  <sheetData>
    <row r="8" spans="2:12">
      <c r="B8" s="2" t="s">
        <v>18</v>
      </c>
      <c r="I8" s="1">
        <v>0.5</v>
      </c>
      <c r="L8" s="3" t="s">
        <v>19</v>
      </c>
    </row>
    <row r="9" spans="2:12">
      <c r="I9" t="s">
        <v>24</v>
      </c>
    </row>
    <row r="10" spans="2:12">
      <c r="L10">
        <f>SUM(E13,I11)</f>
        <v>7500000</v>
      </c>
    </row>
    <row r="11" spans="2:12">
      <c r="E11" t="s">
        <v>20</v>
      </c>
      <c r="I11" s="1">
        <f>50000*(200-10)</f>
        <v>9500000</v>
      </c>
      <c r="J11">
        <f>L10</f>
        <v>7500000</v>
      </c>
    </row>
    <row r="13" spans="2:12">
      <c r="E13" s="1">
        <v>-2000000</v>
      </c>
      <c r="F13">
        <f>IF(ABS(1-(I8+I13))&lt;=0.00001,I8*J11+I13*J16,NA())</f>
        <v>7500000</v>
      </c>
      <c r="I13" s="1">
        <v>0.5</v>
      </c>
    </row>
    <row r="14" spans="2:12">
      <c r="I14" t="s">
        <v>25</v>
      </c>
    </row>
    <row r="15" spans="2:12">
      <c r="L15">
        <f>SUM(E13,I16)</f>
        <v>7500000</v>
      </c>
    </row>
    <row r="16" spans="2:12">
      <c r="I16" s="1">
        <f>50000*(200-10)</f>
        <v>9500000</v>
      </c>
      <c r="J16">
        <f>L15</f>
        <v>7500000</v>
      </c>
    </row>
    <row r="18" spans="2:12">
      <c r="B18" s="4"/>
    </row>
    <row r="19" spans="2:12">
      <c r="C19">
        <f>IF(B20=F13,1,IF(B20=F21,2,IF(B20=F28,3)))</f>
        <v>1</v>
      </c>
      <c r="E19" t="s">
        <v>22</v>
      </c>
    </row>
    <row r="20" spans="2:12">
      <c r="B20">
        <f>MAX(F13,F21,F28)</f>
        <v>7500000</v>
      </c>
      <c r="L20">
        <f>SUM(E21)</f>
        <v>0</v>
      </c>
    </row>
    <row r="21" spans="2:12">
      <c r="E21" s="1">
        <v>0</v>
      </c>
      <c r="F21">
        <f>L20</f>
        <v>0</v>
      </c>
    </row>
    <row r="23" spans="2:12">
      <c r="I23" s="1">
        <v>0.5</v>
      </c>
    </row>
    <row r="24" spans="2:12">
      <c r="I24" t="s">
        <v>24</v>
      </c>
    </row>
    <row r="25" spans="2:12">
      <c r="L25">
        <f>SUM(E28,I26)</f>
        <v>7000000</v>
      </c>
    </row>
    <row r="26" spans="2:12">
      <c r="E26" t="s">
        <v>21</v>
      </c>
      <c r="I26" s="1">
        <f>50000*(200-40)</f>
        <v>8000000</v>
      </c>
      <c r="J26">
        <f>L25</f>
        <v>7000000</v>
      </c>
    </row>
    <row r="28" spans="2:12">
      <c r="E28" s="1">
        <v>-1000000</v>
      </c>
      <c r="F28">
        <f>IF(ABS(1-(I23+I28))&lt;=0.00001,I23*J26+I28*J31,NA())</f>
        <v>7000000</v>
      </c>
      <c r="I28" s="1">
        <v>0.5</v>
      </c>
    </row>
    <row r="29" spans="2:12">
      <c r="I29" t="s">
        <v>25</v>
      </c>
    </row>
    <row r="30" spans="2:12">
      <c r="L30">
        <f>SUM(E28,I31)</f>
        <v>7000000</v>
      </c>
    </row>
    <row r="31" spans="2:12">
      <c r="I31" s="1">
        <f>50000*(200-40)</f>
        <v>8000000</v>
      </c>
      <c r="J31">
        <f>L30</f>
        <v>7000000</v>
      </c>
    </row>
    <row r="1000" spans="189:204">
      <c r="GH1000" t="s">
        <v>0</v>
      </c>
      <c r="GI1000" t="s">
        <v>1</v>
      </c>
      <c r="GJ1000" t="s">
        <v>2</v>
      </c>
      <c r="GK1000" t="s">
        <v>3</v>
      </c>
      <c r="GL1000" t="s">
        <v>4</v>
      </c>
      <c r="GM1000" t="s">
        <v>5</v>
      </c>
      <c r="GN1000" t="s">
        <v>6</v>
      </c>
      <c r="GO1000" t="s">
        <v>7</v>
      </c>
      <c r="GP1000" t="s">
        <v>8</v>
      </c>
      <c r="GQ1000" t="s">
        <v>9</v>
      </c>
      <c r="GR1000" t="s">
        <v>10</v>
      </c>
      <c r="GS1000" t="s">
        <v>11</v>
      </c>
      <c r="GT1000" t="s">
        <v>12</v>
      </c>
      <c r="GU1000" t="s">
        <v>13</v>
      </c>
      <c r="GV1000" t="s">
        <v>14</v>
      </c>
    </row>
    <row r="1001" spans="189:204">
      <c r="GG1001">
        <v>0</v>
      </c>
      <c r="GH1001">
        <v>0</v>
      </c>
      <c r="GI1001" t="s">
        <v>15</v>
      </c>
      <c r="GJ1001">
        <v>0</v>
      </c>
      <c r="GK1001">
        <v>0</v>
      </c>
      <c r="GL1001">
        <v>0</v>
      </c>
      <c r="GM1001" t="s">
        <v>16</v>
      </c>
      <c r="GN1001">
        <v>3</v>
      </c>
      <c r="GO1001">
        <v>1</v>
      </c>
      <c r="GP1001">
        <v>2</v>
      </c>
      <c r="GQ1001">
        <v>3</v>
      </c>
      <c r="GR1001">
        <v>0</v>
      </c>
      <c r="GS1001">
        <v>0</v>
      </c>
      <c r="GT1001">
        <v>11</v>
      </c>
      <c r="GU1001">
        <v>1</v>
      </c>
      <c r="GV1001" t="b">
        <v>1</v>
      </c>
    </row>
    <row r="1002" spans="189:204">
      <c r="GG1002">
        <v>3</v>
      </c>
      <c r="GH1002">
        <v>1</v>
      </c>
      <c r="GK1002">
        <v>0</v>
      </c>
      <c r="GL1002">
        <v>0</v>
      </c>
      <c r="GM1002" t="s">
        <v>23</v>
      </c>
      <c r="GN1002">
        <v>2</v>
      </c>
      <c r="GO1002">
        <v>4</v>
      </c>
      <c r="GP1002">
        <v>5</v>
      </c>
      <c r="GQ1002">
        <v>0</v>
      </c>
      <c r="GR1002">
        <v>0</v>
      </c>
      <c r="GS1002">
        <v>0</v>
      </c>
      <c r="GT1002">
        <v>4</v>
      </c>
      <c r="GU1002">
        <v>5</v>
      </c>
      <c r="GV1002" t="b">
        <v>1</v>
      </c>
    </row>
    <row r="1003" spans="189:204">
      <c r="GG1003">
        <v>0</v>
      </c>
      <c r="GH1003">
        <v>2</v>
      </c>
      <c r="GK1003">
        <v>0</v>
      </c>
      <c r="GL1003">
        <v>0</v>
      </c>
      <c r="GM1003" t="s">
        <v>17</v>
      </c>
      <c r="GN1003">
        <v>0</v>
      </c>
      <c r="GO1003">
        <v>0</v>
      </c>
      <c r="GP1003">
        <v>0</v>
      </c>
      <c r="GQ1003">
        <v>0</v>
      </c>
      <c r="GR1003">
        <v>0</v>
      </c>
      <c r="GS1003">
        <v>0</v>
      </c>
      <c r="GT1003">
        <v>12</v>
      </c>
      <c r="GU1003">
        <v>5</v>
      </c>
      <c r="GV1003" t="b">
        <v>1</v>
      </c>
    </row>
    <row r="1004" spans="189:204">
      <c r="GG1004">
        <v>0</v>
      </c>
      <c r="GH1004">
        <v>3</v>
      </c>
      <c r="GK1004">
        <v>0</v>
      </c>
      <c r="GL1004">
        <v>0</v>
      </c>
      <c r="GM1004" t="s">
        <v>23</v>
      </c>
      <c r="GN1004">
        <v>2</v>
      </c>
      <c r="GO1004">
        <v>6</v>
      </c>
      <c r="GP1004">
        <v>7</v>
      </c>
      <c r="GQ1004">
        <v>0</v>
      </c>
      <c r="GR1004">
        <v>0</v>
      </c>
      <c r="GS1004">
        <v>0</v>
      </c>
      <c r="GT1004">
        <v>19</v>
      </c>
      <c r="GU1004">
        <v>5</v>
      </c>
      <c r="GV1004" t="b">
        <v>1</v>
      </c>
    </row>
    <row r="1005" spans="189:204">
      <c r="GG1005">
        <v>6</v>
      </c>
      <c r="GH1005">
        <v>4</v>
      </c>
      <c r="GL1005">
        <v>1</v>
      </c>
      <c r="GM1005" t="s">
        <v>17</v>
      </c>
      <c r="GN1005">
        <v>0</v>
      </c>
      <c r="GO1005">
        <v>0</v>
      </c>
      <c r="GP1005">
        <v>0</v>
      </c>
      <c r="GQ1005">
        <v>0</v>
      </c>
      <c r="GR1005">
        <v>0</v>
      </c>
      <c r="GS1005">
        <v>0</v>
      </c>
      <c r="GT1005">
        <v>2</v>
      </c>
      <c r="GU1005">
        <v>9</v>
      </c>
      <c r="GV1005" t="b">
        <v>1</v>
      </c>
    </row>
    <row r="1006" spans="189:204">
      <c r="GG1006">
        <v>7</v>
      </c>
      <c r="GH1006">
        <v>5</v>
      </c>
      <c r="GL1006">
        <v>1</v>
      </c>
      <c r="GM1006" t="s">
        <v>17</v>
      </c>
      <c r="GN1006">
        <v>0</v>
      </c>
      <c r="GO1006">
        <v>0</v>
      </c>
      <c r="GP1006">
        <v>0</v>
      </c>
      <c r="GQ1006">
        <v>0</v>
      </c>
      <c r="GR1006">
        <v>0</v>
      </c>
      <c r="GS1006">
        <v>0</v>
      </c>
      <c r="GT1006">
        <v>7</v>
      </c>
      <c r="GU1006">
        <v>9</v>
      </c>
      <c r="GV1006" t="b">
        <v>1</v>
      </c>
    </row>
    <row r="1007" spans="189:204">
      <c r="GH1007">
        <v>6</v>
      </c>
      <c r="GL1007">
        <v>3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9</v>
      </c>
      <c r="GV1007" t="b">
        <v>1</v>
      </c>
    </row>
    <row r="1008" spans="189:204">
      <c r="GH1008">
        <v>7</v>
      </c>
      <c r="GL1008">
        <v>3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22</v>
      </c>
      <c r="GU1008">
        <v>9</v>
      </c>
      <c r="GV1008" t="b">
        <v>1</v>
      </c>
    </row>
  </sheetData>
  <phoneticPr fontId="2" type="noConversion"/>
  <pageMargins left="0.75" right="0.75" top="1" bottom="1" header="0.5" footer="0.5"/>
  <pageSetup orientation="portrait" horizontalDpi="4294967292" verticalDpi="4294967292"/>
  <headerFooter>
    <oddFooter>&amp;l&amp;bTreePlan Student License, For Education Only&amp;r&amp;bwww.TreePlan.com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workbookViewId="0">
      <selection activeCell="I11" sqref="I11"/>
    </sheetView>
  </sheetViews>
  <sheetFormatPr baseColWidth="10" defaultRowHeight="15" x14ac:dyDescent="0"/>
  <sheetData>
    <row r="2" spans="2:15">
      <c r="B2" s="6" t="s">
        <v>26</v>
      </c>
      <c r="C2" s="6" t="s">
        <v>27</v>
      </c>
      <c r="D2" s="6" t="s">
        <v>28</v>
      </c>
      <c r="E2" s="6" t="s">
        <v>29</v>
      </c>
      <c r="F2" s="6" t="s">
        <v>30</v>
      </c>
    </row>
    <row r="3" spans="2:15">
      <c r="B3" s="6">
        <v>2008</v>
      </c>
      <c r="C3" s="6">
        <v>856</v>
      </c>
      <c r="D3" s="6">
        <v>935</v>
      </c>
      <c r="E3" s="6">
        <v>892</v>
      </c>
      <c r="F3" s="6">
        <v>1299</v>
      </c>
    </row>
    <row r="4" spans="2:15">
      <c r="B4" s="6">
        <f>+B3+1</f>
        <v>2009</v>
      </c>
      <c r="C4" s="6">
        <v>742</v>
      </c>
      <c r="D4" s="6">
        <v>889</v>
      </c>
      <c r="E4" s="6">
        <v>868</v>
      </c>
      <c r="F4" s="6">
        <v>1243</v>
      </c>
    </row>
    <row r="5" spans="2:15">
      <c r="B5" s="6">
        <f t="shared" ref="B5:B12" si="0">+B4+1</f>
        <v>2010</v>
      </c>
      <c r="C5" s="6">
        <v>844</v>
      </c>
      <c r="D5" s="6">
        <v>977</v>
      </c>
      <c r="E5" s="6">
        <v>950</v>
      </c>
      <c r="F5" s="6">
        <v>1373</v>
      </c>
    </row>
    <row r="6" spans="2:15">
      <c r="B6" s="6">
        <f t="shared" si="0"/>
        <v>2011</v>
      </c>
      <c r="C6" s="6">
        <v>1018</v>
      </c>
      <c r="D6" s="6">
        <v>1107</v>
      </c>
      <c r="E6" s="6">
        <v>1038</v>
      </c>
      <c r="F6" s="6">
        <v>1433</v>
      </c>
    </row>
    <row r="7" spans="2:15">
      <c r="B7" s="6">
        <f t="shared" si="0"/>
        <v>2012</v>
      </c>
      <c r="C7" s="6">
        <v>1032</v>
      </c>
      <c r="D7" s="6">
        <v>1116</v>
      </c>
      <c r="E7" s="6">
        <v>1050</v>
      </c>
      <c r="F7" s="6">
        <v>1428</v>
      </c>
    </row>
    <row r="8" spans="2:15">
      <c r="B8" s="6">
        <f t="shared" si="0"/>
        <v>2013</v>
      </c>
      <c r="C8" s="6">
        <v>1056</v>
      </c>
      <c r="D8" s="6">
        <v>1146</v>
      </c>
      <c r="E8" s="6">
        <v>1160</v>
      </c>
      <c r="F8" s="6">
        <v>1466</v>
      </c>
    </row>
    <row r="9" spans="2:15">
      <c r="B9" s="6">
        <f t="shared" si="0"/>
        <v>2014</v>
      </c>
      <c r="C9" s="6">
        <v>959</v>
      </c>
      <c r="D9" s="6">
        <v>1106</v>
      </c>
      <c r="E9" s="6">
        <v>1129</v>
      </c>
      <c r="F9" s="6">
        <v>1450</v>
      </c>
    </row>
    <row r="10" spans="2:15">
      <c r="B10" s="6">
        <f t="shared" si="0"/>
        <v>2015</v>
      </c>
      <c r="C10" s="6">
        <v>1099</v>
      </c>
      <c r="D10" s="6">
        <v>1243</v>
      </c>
      <c r="E10" s="6">
        <v>1317</v>
      </c>
      <c r="F10" s="6">
        <v>1524</v>
      </c>
    </row>
    <row r="11" spans="2:15">
      <c r="B11" s="6">
        <f t="shared" si="0"/>
        <v>2016</v>
      </c>
      <c r="C11" s="6">
        <v>1147</v>
      </c>
      <c r="D11" s="6">
        <v>1210</v>
      </c>
      <c r="E11" s="6">
        <v>1167</v>
      </c>
      <c r="F11" s="6">
        <v>1518</v>
      </c>
    </row>
    <row r="12" spans="2:15">
      <c r="B12" s="6">
        <f t="shared" si="0"/>
        <v>2017</v>
      </c>
      <c r="C12" s="6"/>
      <c r="D12" s="6"/>
      <c r="E12" s="6"/>
      <c r="F12" s="6"/>
    </row>
    <row r="13" spans="2:15" ht="16" thickBot="1">
      <c r="C13" s="5" t="s">
        <v>31</v>
      </c>
    </row>
    <row r="14" spans="2:15">
      <c r="C14" s="6">
        <v>856</v>
      </c>
      <c r="E14" s="15" t="s">
        <v>32</v>
      </c>
      <c r="F14" s="7"/>
      <c r="G14" s="7"/>
      <c r="H14" s="8"/>
      <c r="I14" s="15" t="s">
        <v>55</v>
      </c>
      <c r="J14" s="7"/>
      <c r="K14" s="7"/>
      <c r="L14" s="8"/>
      <c r="M14" s="15" t="s">
        <v>69</v>
      </c>
      <c r="N14" s="7"/>
      <c r="O14" s="8"/>
    </row>
    <row r="15" spans="2:15">
      <c r="C15" s="6">
        <v>935</v>
      </c>
      <c r="E15" s="9"/>
      <c r="F15" s="10"/>
      <c r="G15" s="10"/>
      <c r="H15" s="11"/>
      <c r="I15" s="9"/>
      <c r="J15" s="10"/>
      <c r="K15" s="10"/>
      <c r="L15" s="11"/>
      <c r="M15" s="9"/>
      <c r="N15" s="10"/>
      <c r="O15" s="11"/>
    </row>
    <row r="16" spans="2:15">
      <c r="C16" s="6">
        <v>892</v>
      </c>
      <c r="E16" s="9" t="s">
        <v>33</v>
      </c>
      <c r="F16" s="10"/>
      <c r="G16" s="10"/>
      <c r="H16" s="11"/>
      <c r="I16" s="9" t="s">
        <v>56</v>
      </c>
      <c r="J16" s="10"/>
      <c r="K16" s="10"/>
      <c r="L16" s="11"/>
      <c r="M16" s="9" t="s">
        <v>34</v>
      </c>
      <c r="N16" s="10"/>
      <c r="O16" s="11"/>
    </row>
    <row r="17" spans="3:15">
      <c r="C17" s="6">
        <v>1299</v>
      </c>
      <c r="E17" s="9"/>
      <c r="F17" s="10"/>
      <c r="G17" s="10"/>
      <c r="H17" s="11"/>
      <c r="I17" s="9" t="s">
        <v>57</v>
      </c>
      <c r="J17" s="10"/>
      <c r="K17" s="10"/>
      <c r="L17" s="11"/>
      <c r="M17" s="9" t="s">
        <v>35</v>
      </c>
      <c r="N17" s="10"/>
      <c r="O17" s="11"/>
    </row>
    <row r="18" spans="3:15">
      <c r="C18" s="6">
        <v>742</v>
      </c>
      <c r="E18" s="9"/>
      <c r="F18" s="10"/>
      <c r="G18" s="10"/>
      <c r="H18" s="11"/>
      <c r="I18" s="9"/>
      <c r="J18" s="10"/>
      <c r="K18" s="10"/>
      <c r="L18" s="11"/>
      <c r="M18" s="9" t="s">
        <v>36</v>
      </c>
      <c r="N18" s="10"/>
      <c r="O18" s="11"/>
    </row>
    <row r="19" spans="3:15">
      <c r="C19" s="6">
        <v>889</v>
      </c>
      <c r="E19" s="9" t="s">
        <v>34</v>
      </c>
      <c r="F19" s="10"/>
      <c r="G19" s="10"/>
      <c r="H19" s="11"/>
      <c r="I19" s="9"/>
      <c r="J19" s="10"/>
      <c r="K19" s="10"/>
      <c r="L19" s="11"/>
      <c r="M19" s="9"/>
      <c r="N19" s="10"/>
      <c r="O19" s="11"/>
    </row>
    <row r="20" spans="3:15">
      <c r="C20" s="6">
        <v>868</v>
      </c>
      <c r="E20" s="9" t="s">
        <v>35</v>
      </c>
      <c r="F20" s="10"/>
      <c r="G20" s="10"/>
      <c r="H20" s="11"/>
      <c r="I20" s="9" t="s">
        <v>58</v>
      </c>
      <c r="J20" s="10"/>
      <c r="K20" s="10"/>
      <c r="L20" s="11"/>
      <c r="M20" s="9"/>
      <c r="N20" s="10"/>
      <c r="O20" s="11"/>
    </row>
    <row r="21" spans="3:15">
      <c r="C21" s="6">
        <v>1243</v>
      </c>
      <c r="E21" s="9" t="s">
        <v>36</v>
      </c>
      <c r="F21" s="10"/>
      <c r="G21" s="10"/>
      <c r="H21" s="11"/>
      <c r="I21" s="9"/>
      <c r="J21" s="10"/>
      <c r="K21" s="10"/>
      <c r="L21" s="11"/>
      <c r="M21" s="9" t="s">
        <v>70</v>
      </c>
      <c r="N21" s="10"/>
      <c r="O21" s="11"/>
    </row>
    <row r="22" spans="3:15">
      <c r="C22" s="6">
        <v>844</v>
      </c>
      <c r="E22" s="9"/>
      <c r="F22" s="10"/>
      <c r="G22" s="10"/>
      <c r="H22" s="11"/>
      <c r="I22" s="9" t="s">
        <v>67</v>
      </c>
      <c r="J22" s="10"/>
      <c r="K22" s="10"/>
      <c r="L22" s="11"/>
      <c r="M22" s="9"/>
      <c r="N22" s="10"/>
      <c r="O22" s="11"/>
    </row>
    <row r="23" spans="3:15">
      <c r="C23" s="6">
        <v>977</v>
      </c>
      <c r="E23" s="9"/>
      <c r="F23" s="10"/>
      <c r="G23" s="10"/>
      <c r="H23" s="11"/>
      <c r="I23" s="9" t="s">
        <v>68</v>
      </c>
      <c r="J23" s="10"/>
      <c r="K23" s="10"/>
      <c r="L23" s="11"/>
      <c r="M23" s="9" t="s">
        <v>71</v>
      </c>
      <c r="N23" s="10"/>
      <c r="O23" s="11"/>
    </row>
    <row r="24" spans="3:15">
      <c r="C24" s="6">
        <v>950</v>
      </c>
      <c r="E24" s="9" t="s">
        <v>37</v>
      </c>
      <c r="F24" s="10"/>
      <c r="G24" s="10"/>
      <c r="H24" s="11"/>
      <c r="I24" s="9"/>
      <c r="J24" s="10"/>
      <c r="K24" s="10"/>
      <c r="L24" s="11"/>
      <c r="M24" s="9"/>
      <c r="N24" s="10"/>
      <c r="O24" s="11"/>
    </row>
    <row r="25" spans="3:15">
      <c r="C25" s="6">
        <v>1373</v>
      </c>
      <c r="E25" s="9"/>
      <c r="F25" s="10"/>
      <c r="G25" s="10"/>
      <c r="H25" s="11"/>
      <c r="I25" s="9"/>
      <c r="J25" s="10"/>
      <c r="K25" s="10"/>
      <c r="L25" s="11"/>
      <c r="M25" s="9"/>
      <c r="N25" s="10"/>
      <c r="O25" s="11"/>
    </row>
    <row r="26" spans="3:15">
      <c r="C26" s="6">
        <v>1018</v>
      </c>
      <c r="E26" s="9" t="s">
        <v>38</v>
      </c>
      <c r="F26" s="10"/>
      <c r="G26" s="10"/>
      <c r="H26" s="11"/>
      <c r="I26" s="9" t="s">
        <v>45</v>
      </c>
      <c r="J26" s="10"/>
      <c r="K26" s="10"/>
      <c r="L26" s="11"/>
      <c r="M26" s="9" t="s">
        <v>45</v>
      </c>
      <c r="N26" s="10"/>
      <c r="O26" s="11"/>
    </row>
    <row r="27" spans="3:15">
      <c r="C27" s="6">
        <v>1107</v>
      </c>
      <c r="E27" s="9"/>
      <c r="F27" s="10"/>
      <c r="G27" s="10"/>
      <c r="H27" s="11"/>
      <c r="I27" s="9"/>
      <c r="J27" s="10"/>
      <c r="K27" s="10"/>
      <c r="L27" s="11"/>
      <c r="M27" s="9"/>
      <c r="N27" s="10"/>
      <c r="O27" s="11"/>
    </row>
    <row r="28" spans="3:15">
      <c r="C28" s="6">
        <v>1038</v>
      </c>
      <c r="E28" s="9"/>
      <c r="F28" s="10"/>
      <c r="G28" s="10"/>
      <c r="H28" s="11"/>
      <c r="I28" s="9" t="s">
        <v>59</v>
      </c>
      <c r="J28" s="10"/>
      <c r="K28" s="10"/>
      <c r="L28" s="11"/>
      <c r="M28" s="9" t="s">
        <v>72</v>
      </c>
      <c r="N28" s="10"/>
      <c r="O28" s="11"/>
    </row>
    <row r="29" spans="3:15">
      <c r="C29" s="6">
        <v>1433</v>
      </c>
      <c r="E29" s="9" t="s">
        <v>39</v>
      </c>
      <c r="F29" s="10"/>
      <c r="G29" s="10"/>
      <c r="H29" s="11"/>
      <c r="I29" s="9" t="s">
        <v>60</v>
      </c>
      <c r="J29" s="10"/>
      <c r="K29" s="10"/>
      <c r="L29" s="11"/>
      <c r="M29" s="9" t="s">
        <v>73</v>
      </c>
      <c r="N29" s="10"/>
      <c r="O29" s="11"/>
    </row>
    <row r="30" spans="3:15">
      <c r="C30" s="6">
        <v>1032</v>
      </c>
      <c r="E30" s="9"/>
      <c r="F30" s="10"/>
      <c r="G30" s="10"/>
      <c r="H30" s="11"/>
      <c r="I30" s="9" t="s">
        <v>61</v>
      </c>
      <c r="J30" s="10"/>
      <c r="K30" s="10"/>
      <c r="L30" s="11"/>
      <c r="M30" s="9" t="s">
        <v>74</v>
      </c>
      <c r="N30" s="10"/>
      <c r="O30" s="11"/>
    </row>
    <row r="31" spans="3:15">
      <c r="C31" s="6">
        <v>1116</v>
      </c>
      <c r="E31" s="9" t="s">
        <v>40</v>
      </c>
      <c r="F31" s="10"/>
      <c r="G31" s="10"/>
      <c r="H31" s="11"/>
      <c r="I31" s="9"/>
      <c r="J31" s="10"/>
      <c r="K31" s="10"/>
      <c r="L31" s="11"/>
      <c r="M31" s="9"/>
      <c r="N31" s="10"/>
      <c r="O31" s="11"/>
    </row>
    <row r="32" spans="3:15">
      <c r="C32" s="6">
        <v>1050</v>
      </c>
      <c r="E32" s="9" t="s">
        <v>41</v>
      </c>
      <c r="F32" s="10"/>
      <c r="G32" s="10"/>
      <c r="H32" s="11"/>
      <c r="I32" s="9"/>
      <c r="J32" s="10"/>
      <c r="K32" s="10"/>
      <c r="L32" s="11"/>
      <c r="M32" s="9"/>
      <c r="N32" s="10"/>
      <c r="O32" s="11"/>
    </row>
    <row r="33" spans="3:15">
      <c r="C33" s="6">
        <v>1428</v>
      </c>
      <c r="E33" s="9" t="s">
        <v>42</v>
      </c>
      <c r="F33" s="10"/>
      <c r="G33" s="10"/>
      <c r="H33" s="11"/>
      <c r="I33" s="9" t="s">
        <v>49</v>
      </c>
      <c r="J33" s="10"/>
      <c r="K33" s="10"/>
      <c r="L33" s="11"/>
      <c r="M33" s="9" t="s">
        <v>49</v>
      </c>
      <c r="N33" s="10"/>
      <c r="O33" s="11"/>
    </row>
    <row r="34" spans="3:15">
      <c r="C34" s="6">
        <v>1056</v>
      </c>
      <c r="E34" s="9" t="s">
        <v>43</v>
      </c>
      <c r="F34" s="10"/>
      <c r="G34" s="10"/>
      <c r="H34" s="11"/>
      <c r="I34" s="9"/>
      <c r="J34" s="10"/>
      <c r="K34" s="10"/>
      <c r="L34" s="11"/>
      <c r="M34" s="9"/>
      <c r="N34" s="10"/>
      <c r="O34" s="11"/>
    </row>
    <row r="35" spans="3:15">
      <c r="C35" s="6">
        <v>1146</v>
      </c>
      <c r="E35" s="9" t="s">
        <v>44</v>
      </c>
      <c r="F35" s="10"/>
      <c r="G35" s="10"/>
      <c r="H35" s="11"/>
      <c r="I35" s="9" t="s">
        <v>62</v>
      </c>
      <c r="J35" s="10"/>
      <c r="K35" s="10"/>
      <c r="L35" s="11"/>
      <c r="M35" s="9" t="s">
        <v>62</v>
      </c>
      <c r="N35" s="10"/>
      <c r="O35" s="11"/>
    </row>
    <row r="36" spans="3:15">
      <c r="C36" s="6">
        <v>1160</v>
      </c>
      <c r="E36" s="9"/>
      <c r="F36" s="10"/>
      <c r="G36" s="10"/>
      <c r="H36" s="11"/>
      <c r="I36" s="9" t="s">
        <v>63</v>
      </c>
      <c r="J36" s="10"/>
      <c r="K36" s="10"/>
      <c r="L36" s="11"/>
      <c r="M36" s="9" t="s">
        <v>75</v>
      </c>
      <c r="N36" s="10"/>
      <c r="O36" s="11"/>
    </row>
    <row r="37" spans="3:15">
      <c r="C37" s="6">
        <v>1466</v>
      </c>
      <c r="E37" s="9"/>
      <c r="F37" s="10"/>
      <c r="G37" s="10"/>
      <c r="H37" s="11"/>
      <c r="I37" s="9" t="s">
        <v>64</v>
      </c>
      <c r="J37" s="10"/>
      <c r="K37" s="10"/>
      <c r="L37" s="11"/>
      <c r="M37" s="9" t="s">
        <v>76</v>
      </c>
      <c r="N37" s="10"/>
      <c r="O37" s="11"/>
    </row>
    <row r="38" spans="3:15">
      <c r="C38" s="6">
        <v>959</v>
      </c>
      <c r="E38" s="9" t="s">
        <v>45</v>
      </c>
      <c r="F38" s="10"/>
      <c r="G38" s="10"/>
      <c r="H38" s="11"/>
      <c r="I38" s="9" t="s">
        <v>65</v>
      </c>
      <c r="J38" s="10"/>
      <c r="K38" s="10"/>
      <c r="L38" s="11"/>
      <c r="M38" s="9" t="s">
        <v>77</v>
      </c>
      <c r="N38" s="10"/>
      <c r="O38" s="11"/>
    </row>
    <row r="39" spans="3:15">
      <c r="C39" s="6">
        <v>1106</v>
      </c>
      <c r="E39" s="9"/>
      <c r="F39" s="10"/>
      <c r="G39" s="10"/>
      <c r="H39" s="11"/>
      <c r="I39" s="9" t="s">
        <v>66</v>
      </c>
      <c r="J39" s="10"/>
      <c r="K39" s="10"/>
      <c r="L39" s="11"/>
      <c r="M39" s="9" t="s">
        <v>78</v>
      </c>
      <c r="N39" s="10"/>
      <c r="O39" s="11"/>
    </row>
    <row r="40" spans="3:15">
      <c r="C40" s="6">
        <v>1129</v>
      </c>
      <c r="E40" s="9" t="s">
        <v>46</v>
      </c>
      <c r="F40" s="10"/>
      <c r="G40" s="10"/>
      <c r="H40" s="11"/>
      <c r="I40" s="9"/>
      <c r="J40" s="10"/>
      <c r="K40" s="10"/>
      <c r="L40" s="11"/>
      <c r="M40" s="9"/>
      <c r="N40" s="10"/>
      <c r="O40" s="11"/>
    </row>
    <row r="41" spans="3:15">
      <c r="C41" s="6">
        <v>1450</v>
      </c>
      <c r="E41" s="9" t="s">
        <v>47</v>
      </c>
      <c r="F41" s="10"/>
      <c r="G41" s="10"/>
      <c r="H41" s="11"/>
      <c r="I41" s="9"/>
      <c r="J41" s="10"/>
      <c r="K41" s="10"/>
      <c r="L41" s="11"/>
      <c r="M41" s="9"/>
      <c r="N41" s="10"/>
      <c r="O41" s="11"/>
    </row>
    <row r="42" spans="3:15">
      <c r="C42" s="6">
        <v>1099</v>
      </c>
      <c r="E42" s="9" t="s">
        <v>48</v>
      </c>
      <c r="F42" s="10"/>
      <c r="G42" s="10"/>
      <c r="H42" s="11"/>
      <c r="I42" s="9"/>
      <c r="J42" s="10"/>
      <c r="K42" s="10"/>
      <c r="L42" s="11"/>
      <c r="M42" s="9"/>
      <c r="N42" s="10"/>
      <c r="O42" s="11"/>
    </row>
    <row r="43" spans="3:15">
      <c r="C43" s="6">
        <v>1243</v>
      </c>
      <c r="E43" s="9"/>
      <c r="F43" s="10"/>
      <c r="G43" s="10"/>
      <c r="H43" s="11"/>
      <c r="I43" s="9"/>
      <c r="J43" s="10"/>
      <c r="K43" s="10"/>
      <c r="L43" s="11"/>
      <c r="M43" s="9"/>
      <c r="N43" s="10"/>
      <c r="O43" s="11"/>
    </row>
    <row r="44" spans="3:15">
      <c r="C44" s="6">
        <v>1317</v>
      </c>
      <c r="E44" s="9"/>
      <c r="F44" s="10"/>
      <c r="G44" s="10"/>
      <c r="H44" s="11"/>
      <c r="I44" s="9"/>
      <c r="J44" s="10"/>
      <c r="K44" s="10"/>
      <c r="L44" s="11"/>
      <c r="M44" s="9"/>
      <c r="N44" s="10"/>
      <c r="O44" s="11"/>
    </row>
    <row r="45" spans="3:15">
      <c r="C45" s="6">
        <v>1524</v>
      </c>
      <c r="E45" s="9" t="s">
        <v>49</v>
      </c>
      <c r="F45" s="10"/>
      <c r="G45" s="10"/>
      <c r="H45" s="11"/>
      <c r="I45" s="9"/>
      <c r="J45" s="10"/>
      <c r="K45" s="10"/>
      <c r="L45" s="11"/>
      <c r="M45" s="9"/>
      <c r="N45" s="10"/>
      <c r="O45" s="11"/>
    </row>
    <row r="46" spans="3:15">
      <c r="C46" s="6">
        <v>1147</v>
      </c>
      <c r="E46" s="9"/>
      <c r="F46" s="10"/>
      <c r="G46" s="10"/>
      <c r="H46" s="11"/>
      <c r="I46" s="9"/>
      <c r="J46" s="10"/>
      <c r="K46" s="10"/>
      <c r="L46" s="11"/>
      <c r="M46" s="9"/>
      <c r="N46" s="10"/>
      <c r="O46" s="11"/>
    </row>
    <row r="47" spans="3:15">
      <c r="C47" s="6">
        <v>1210</v>
      </c>
      <c r="E47" s="9" t="s">
        <v>50</v>
      </c>
      <c r="F47" s="10"/>
      <c r="G47" s="10"/>
      <c r="H47" s="11"/>
      <c r="I47" s="9"/>
      <c r="J47" s="10"/>
      <c r="K47" s="10"/>
      <c r="L47" s="11"/>
      <c r="M47" s="9"/>
      <c r="N47" s="10"/>
      <c r="O47" s="11"/>
    </row>
    <row r="48" spans="3:15">
      <c r="C48" s="6">
        <v>1167</v>
      </c>
      <c r="E48" s="9" t="s">
        <v>51</v>
      </c>
      <c r="F48" s="10"/>
      <c r="G48" s="10"/>
      <c r="H48" s="11"/>
      <c r="I48" s="9"/>
      <c r="J48" s="10"/>
      <c r="K48" s="10"/>
      <c r="L48" s="11"/>
      <c r="M48" s="9"/>
      <c r="N48" s="10"/>
      <c r="O48" s="11"/>
    </row>
    <row r="49" spans="3:15">
      <c r="C49" s="6">
        <v>1518</v>
      </c>
      <c r="E49" s="9" t="s">
        <v>52</v>
      </c>
      <c r="F49" s="10"/>
      <c r="G49" s="10"/>
      <c r="H49" s="11"/>
      <c r="I49" s="9"/>
      <c r="J49" s="10"/>
      <c r="K49" s="10"/>
      <c r="L49" s="11"/>
      <c r="M49" s="9"/>
      <c r="N49" s="10"/>
      <c r="O49" s="11"/>
    </row>
    <row r="50" spans="3:15">
      <c r="E50" s="9" t="s">
        <v>53</v>
      </c>
      <c r="F50" s="10"/>
      <c r="G50" s="10"/>
      <c r="H50" s="11"/>
      <c r="I50" s="9"/>
      <c r="J50" s="10"/>
      <c r="K50" s="10"/>
      <c r="L50" s="11"/>
      <c r="M50" s="9"/>
      <c r="N50" s="10"/>
      <c r="O50" s="11"/>
    </row>
    <row r="51" spans="3:15" ht="16" thickBot="1">
      <c r="E51" s="12" t="s">
        <v>54</v>
      </c>
      <c r="F51" s="13"/>
      <c r="G51" s="13"/>
      <c r="H51" s="14"/>
      <c r="I51" s="12"/>
      <c r="J51" s="13"/>
      <c r="K51" s="13"/>
      <c r="L51" s="14"/>
      <c r="M51" s="12"/>
      <c r="N51" s="13"/>
      <c r="O51" s="1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0"/>
  <sheetViews>
    <sheetView workbookViewId="0">
      <selection activeCell="AG12" sqref="AG12"/>
    </sheetView>
  </sheetViews>
  <sheetFormatPr baseColWidth="10" defaultRowHeight="14" x14ac:dyDescent="0"/>
  <cols>
    <col min="1" max="1" width="13.5" style="16" customWidth="1"/>
    <col min="2" max="2" width="16" style="16" bestFit="1" customWidth="1"/>
    <col min="3" max="6" width="10.83203125" style="16"/>
    <col min="7" max="7" width="14.1640625" style="16" customWidth="1"/>
    <col min="8" max="8" width="10.83203125" style="16"/>
    <col min="9" max="9" width="8.5" style="16" customWidth="1"/>
    <col min="10" max="10" width="24.83203125" style="16" customWidth="1"/>
    <col min="11" max="11" width="10.83203125" style="16"/>
    <col min="12" max="13" width="18.1640625" style="16" customWidth="1"/>
    <col min="14" max="14" width="23.33203125" style="16" customWidth="1"/>
    <col min="15" max="17" width="18.1640625" style="16" customWidth="1"/>
    <col min="18" max="19" width="10.83203125" style="16"/>
    <col min="20" max="20" width="14.6640625" style="16" customWidth="1"/>
    <col min="21" max="21" width="10.83203125" style="16"/>
    <col min="22" max="22" width="24.5" style="16" customWidth="1"/>
    <col min="23" max="25" width="10.83203125" style="16"/>
    <col min="26" max="26" width="23.5" style="16" bestFit="1" customWidth="1"/>
    <col min="27" max="30" width="10.83203125" style="16"/>
    <col min="31" max="31" width="18.5" style="16" customWidth="1"/>
    <col min="32" max="34" width="10.83203125" style="16"/>
    <col min="35" max="35" width="23.5" style="16" bestFit="1" customWidth="1"/>
    <col min="36" max="16384" width="10.83203125" style="16"/>
  </cols>
  <sheetData>
    <row r="2" spans="1:36">
      <c r="C2" s="17"/>
    </row>
    <row r="3" spans="1:36">
      <c r="B3" s="18" t="s">
        <v>79</v>
      </c>
      <c r="C3" s="18" t="s">
        <v>80</v>
      </c>
      <c r="D3" s="29" t="s">
        <v>81</v>
      </c>
      <c r="E3" s="29"/>
    </row>
    <row r="4" spans="1:36">
      <c r="B4" s="18">
        <v>4</v>
      </c>
      <c r="C4" s="18">
        <v>2</v>
      </c>
      <c r="D4" s="18">
        <v>0</v>
      </c>
      <c r="E4" s="18">
        <f>+B4*2</f>
        <v>8</v>
      </c>
      <c r="G4" s="19" t="s">
        <v>82</v>
      </c>
      <c r="U4" s="19" t="s">
        <v>83</v>
      </c>
      <c r="AD4" s="19" t="s">
        <v>84</v>
      </c>
    </row>
    <row r="5" spans="1:36">
      <c r="B5" s="18">
        <v>3</v>
      </c>
      <c r="C5" s="18">
        <v>3</v>
      </c>
      <c r="D5" s="18">
        <v>0</v>
      </c>
      <c r="E5" s="18">
        <f>+B5*2</f>
        <v>6</v>
      </c>
    </row>
    <row r="6" spans="1:36" ht="15" customHeight="1">
      <c r="B6" s="18">
        <v>2</v>
      </c>
      <c r="C6" s="18">
        <v>4</v>
      </c>
      <c r="D6" s="18">
        <v>0</v>
      </c>
      <c r="E6" s="18">
        <f>+B6*2</f>
        <v>4</v>
      </c>
      <c r="G6" s="28"/>
      <c r="I6" s="30"/>
      <c r="J6" s="27" t="s">
        <v>85</v>
      </c>
      <c r="K6" s="27" t="s">
        <v>86</v>
      </c>
      <c r="L6" s="27" t="s">
        <v>87</v>
      </c>
      <c r="M6" s="27" t="s">
        <v>88</v>
      </c>
      <c r="N6" s="27" t="s">
        <v>89</v>
      </c>
      <c r="O6" s="27" t="s">
        <v>90</v>
      </c>
      <c r="V6" s="27" t="s">
        <v>85</v>
      </c>
      <c r="W6" s="27" t="s">
        <v>86</v>
      </c>
      <c r="X6" s="27" t="s">
        <v>87</v>
      </c>
      <c r="Y6" s="27" t="s">
        <v>88</v>
      </c>
      <c r="Z6" s="27" t="s">
        <v>89</v>
      </c>
      <c r="AA6" s="27" t="s">
        <v>90</v>
      </c>
      <c r="AE6" s="27" t="s">
        <v>91</v>
      </c>
      <c r="AF6" s="27" t="s">
        <v>92</v>
      </c>
      <c r="AG6" s="20" t="s">
        <v>87</v>
      </c>
      <c r="AH6" s="20" t="s">
        <v>88</v>
      </c>
      <c r="AI6" s="27" t="s">
        <v>89</v>
      </c>
      <c r="AJ6" s="27" t="s">
        <v>90</v>
      </c>
    </row>
    <row r="7" spans="1:36">
      <c r="F7" s="16" t="s">
        <v>93</v>
      </c>
      <c r="G7" s="28"/>
      <c r="I7" s="30"/>
      <c r="J7" s="27"/>
      <c r="K7" s="27"/>
      <c r="L7" s="27"/>
      <c r="M7" s="27"/>
      <c r="N7" s="27"/>
      <c r="O7" s="27"/>
      <c r="P7" s="20"/>
      <c r="S7" s="16" t="s">
        <v>93</v>
      </c>
      <c r="V7" s="27"/>
      <c r="W7" s="27"/>
      <c r="X7" s="27"/>
      <c r="Y7" s="27"/>
      <c r="Z7" s="27"/>
      <c r="AA7" s="27"/>
      <c r="AC7" s="16" t="s">
        <v>93</v>
      </c>
      <c r="AE7" s="27"/>
      <c r="AF7" s="27"/>
      <c r="AG7" s="20"/>
      <c r="AH7" s="20"/>
      <c r="AI7" s="27"/>
      <c r="AJ7" s="27"/>
    </row>
    <row r="8" spans="1:36">
      <c r="A8" s="16" t="s">
        <v>94</v>
      </c>
    </row>
    <row r="9" spans="1:36">
      <c r="A9" s="21" t="s">
        <v>95</v>
      </c>
      <c r="B9" s="18">
        <v>5</v>
      </c>
      <c r="F9" s="16">
        <v>1</v>
      </c>
      <c r="I9" s="16">
        <f ca="1">RAND()</f>
        <v>0.12083854771868385</v>
      </c>
      <c r="J9" s="16">
        <f t="shared" ref="J9:J72" ca="1" si="0">+-$B$9*LN(I9)</f>
        <v>10.566499703763343</v>
      </c>
      <c r="K9" s="16">
        <v>2.4534440137943663</v>
      </c>
      <c r="L9" s="16">
        <f ca="1">+J9</f>
        <v>10.566499703763343</v>
      </c>
      <c r="M9" s="16">
        <f ca="1">+L9</f>
        <v>10.566499703763343</v>
      </c>
      <c r="N9" s="16">
        <f ca="1">+M9+K9</f>
        <v>13.019943717557709</v>
      </c>
      <c r="O9" s="16">
        <f ca="1">+M9-L9</f>
        <v>0</v>
      </c>
      <c r="S9" s="16">
        <v>1</v>
      </c>
      <c r="T9" s="16">
        <f ca="1">RAND()</f>
        <v>9.7916025357306258E-2</v>
      </c>
      <c r="V9" s="16">
        <f t="shared" ref="V9:V72" ca="1" si="1">-$B$9*LN(T9)</f>
        <v>11.618225258778651</v>
      </c>
      <c r="W9" s="16">
        <v>1.9688100833155309</v>
      </c>
      <c r="X9" s="16">
        <f ca="1">+V9</f>
        <v>11.618225258778651</v>
      </c>
      <c r="Y9" s="16">
        <f ca="1">+V9</f>
        <v>11.618225258778651</v>
      </c>
      <c r="Z9" s="16">
        <f ca="1">+W9+Y9</f>
        <v>13.587035342094183</v>
      </c>
      <c r="AA9" s="16">
        <f ca="1">+Y9-X9</f>
        <v>0</v>
      </c>
      <c r="AC9" s="16">
        <v>1</v>
      </c>
      <c r="AD9" s="16">
        <f ca="1">RAND()</f>
        <v>2.6257269664642369E-3</v>
      </c>
      <c r="AE9" s="16">
        <f ca="1">-$B$9*LN(AD9)</f>
        <v>29.711987408369104</v>
      </c>
      <c r="AF9" s="16">
        <v>0.57582323679311498</v>
      </c>
      <c r="AG9" s="16">
        <f ca="1">+AE9</f>
        <v>29.711987408369104</v>
      </c>
      <c r="AH9" s="16">
        <f ca="1">+AE9</f>
        <v>29.711987408369104</v>
      </c>
      <c r="AI9" s="16">
        <f ca="1">+AF9+AH9</f>
        <v>30.287810645162221</v>
      </c>
      <c r="AJ9" s="16">
        <f ca="1">+AH9-AG9</f>
        <v>0</v>
      </c>
    </row>
    <row r="10" spans="1:36">
      <c r="A10" s="21" t="s">
        <v>96</v>
      </c>
      <c r="B10" s="21">
        <f ca="1">RAND()</f>
        <v>0.10573907830609564</v>
      </c>
      <c r="F10" s="16">
        <v>2</v>
      </c>
      <c r="I10" s="16">
        <f t="shared" ref="I10:I73" ca="1" si="2">RAND()</f>
        <v>0.4775426788058893</v>
      </c>
      <c r="J10" s="16">
        <f t="shared" ca="1" si="0"/>
        <v>3.6955087167864091</v>
      </c>
      <c r="K10" s="16">
        <v>0.89260536515396594</v>
      </c>
      <c r="L10" s="16">
        <f ca="1">+L9+J10</f>
        <v>14.262008420549751</v>
      </c>
      <c r="M10" s="16">
        <f ca="1">MAX(N9,L10)</f>
        <v>14.262008420549751</v>
      </c>
      <c r="N10" s="16">
        <f t="shared" ref="N10:N73" ca="1" si="3">+M10+K10</f>
        <v>15.154613785703717</v>
      </c>
      <c r="O10" s="16">
        <f t="shared" ref="O10:O73" ca="1" si="4">+M10-L10</f>
        <v>0</v>
      </c>
      <c r="S10" s="16">
        <v>2</v>
      </c>
      <c r="T10" s="16">
        <f t="shared" ref="T10:T73" ca="1" si="5">RAND()</f>
        <v>0.1032634722146164</v>
      </c>
      <c r="V10" s="16">
        <f t="shared" ca="1" si="1"/>
        <v>11.352357870777347</v>
      </c>
      <c r="W10" s="16">
        <v>5.474837488937041</v>
      </c>
      <c r="X10" s="16">
        <f t="shared" ref="X10:X73" ca="1" si="6">+X9+V10</f>
        <v>22.970583129555997</v>
      </c>
      <c r="Y10" s="16">
        <f ca="1">MAX(Z9,X10)</f>
        <v>22.970583129555997</v>
      </c>
      <c r="Z10" s="16">
        <f t="shared" ref="Z10:Z73" ca="1" si="7">+W10+Y10</f>
        <v>28.445420618493038</v>
      </c>
      <c r="AA10" s="16">
        <f t="shared" ref="AA10:AA73" ca="1" si="8">+Y10-X10</f>
        <v>0</v>
      </c>
      <c r="AC10" s="16">
        <v>2</v>
      </c>
      <c r="AD10" s="16">
        <f t="shared" ref="AD10:AD73" ca="1" si="9">RAND()</f>
        <v>0.19926480782888112</v>
      </c>
      <c r="AE10" s="16">
        <f t="shared" ref="AE10:AE73" ca="1" si="10">-$B$9*LN(AD10)</f>
        <v>8.0656032311847721</v>
      </c>
      <c r="AF10" s="16">
        <v>3.8956266975920895</v>
      </c>
      <c r="AG10" s="16">
        <f ca="1">+AG9+AE10</f>
        <v>37.777590639553878</v>
      </c>
      <c r="AH10" s="16">
        <f ca="1">MAX(AI9,AG10)</f>
        <v>37.777590639553878</v>
      </c>
      <c r="AI10" s="16">
        <f t="shared" ref="AI10:AI73" ca="1" si="11">+AF10+AH10</f>
        <v>41.673217337145971</v>
      </c>
      <c r="AJ10" s="16">
        <f t="shared" ref="AJ10:AJ73" ca="1" si="12">+AH10-AG10</f>
        <v>0</v>
      </c>
    </row>
    <row r="11" spans="1:36">
      <c r="A11" s="21" t="s">
        <v>97</v>
      </c>
      <c r="B11" s="21">
        <f ca="1">-B9*LN(B10)</f>
        <v>11.233903724093448</v>
      </c>
      <c r="F11" s="16">
        <v>3</v>
      </c>
      <c r="I11" s="16">
        <f t="shared" ca="1" si="2"/>
        <v>0.32427931729549098</v>
      </c>
      <c r="J11" s="16">
        <f t="shared" ca="1" si="0"/>
        <v>5.6307502207906985</v>
      </c>
      <c r="K11" s="16">
        <v>2.6238593707083346</v>
      </c>
      <c r="L11" s="16">
        <f ca="1">+L10+J11</f>
        <v>19.89275864134045</v>
      </c>
      <c r="M11" s="16">
        <f ca="1">MAX(N10,L11)</f>
        <v>19.89275864134045</v>
      </c>
      <c r="N11" s="16">
        <f t="shared" ca="1" si="3"/>
        <v>22.516618012048784</v>
      </c>
      <c r="O11" s="16">
        <f t="shared" ca="1" si="4"/>
        <v>0</v>
      </c>
      <c r="S11" s="16">
        <v>3</v>
      </c>
      <c r="T11" s="16">
        <f t="shared" ca="1" si="5"/>
        <v>6.9972491046552343E-2</v>
      </c>
      <c r="V11" s="16">
        <f t="shared" ca="1" si="1"/>
        <v>13.298265496104456</v>
      </c>
      <c r="W11" s="16">
        <v>1.4863124485000152</v>
      </c>
      <c r="X11" s="16">
        <f t="shared" ca="1" si="6"/>
        <v>36.268848625660453</v>
      </c>
      <c r="Y11" s="16">
        <f t="shared" ref="Y11:Y74" ca="1" si="13">MAX(Z10,X11)</f>
        <v>36.268848625660453</v>
      </c>
      <c r="Z11" s="16">
        <f t="shared" ca="1" si="7"/>
        <v>37.755161074160469</v>
      </c>
      <c r="AA11" s="16">
        <f t="shared" ca="1" si="8"/>
        <v>0</v>
      </c>
      <c r="AC11" s="16">
        <v>3</v>
      </c>
      <c r="AD11" s="16">
        <f t="shared" ca="1" si="9"/>
        <v>0.84403293195917772</v>
      </c>
      <c r="AE11" s="16">
        <f t="shared" ca="1" si="10"/>
        <v>0.84781883119209711</v>
      </c>
      <c r="AF11" s="16">
        <v>1.4220404675435652</v>
      </c>
      <c r="AG11" s="16">
        <f t="shared" ref="AG11:AG74" ca="1" si="14">+AG10+AE11</f>
        <v>38.625409470745979</v>
      </c>
      <c r="AH11" s="16">
        <f t="shared" ref="AH11:AH74" ca="1" si="15">MAX(AI10,AG11)</f>
        <v>41.673217337145971</v>
      </c>
      <c r="AI11" s="16">
        <f t="shared" ca="1" si="11"/>
        <v>43.095257804689538</v>
      </c>
      <c r="AJ11" s="16">
        <f t="shared" ca="1" si="12"/>
        <v>3.0478078663999923</v>
      </c>
    </row>
    <row r="12" spans="1:36">
      <c r="F12" s="16">
        <v>4</v>
      </c>
      <c r="I12" s="16">
        <f t="shared" ca="1" si="2"/>
        <v>0.69649786993053153</v>
      </c>
      <c r="J12" s="16">
        <f t="shared" ca="1" si="0"/>
        <v>1.8084527200728737</v>
      </c>
      <c r="K12" s="16">
        <v>0.43775749992370372</v>
      </c>
      <c r="L12" s="16">
        <f t="shared" ref="L12:L75" ca="1" si="16">+L11+J12</f>
        <v>21.701211361413325</v>
      </c>
      <c r="M12" s="16">
        <f t="shared" ref="M12:M75" ca="1" si="17">MAX(N11,L12)</f>
        <v>22.516618012048784</v>
      </c>
      <c r="N12" s="16">
        <f t="shared" ca="1" si="3"/>
        <v>22.954375511972486</v>
      </c>
      <c r="O12" s="16">
        <f t="shared" ca="1" si="4"/>
        <v>0.81540665063545958</v>
      </c>
      <c r="S12" s="16">
        <v>4</v>
      </c>
      <c r="T12" s="16">
        <f t="shared" ca="1" si="5"/>
        <v>0.26074582106657285</v>
      </c>
      <c r="V12" s="16">
        <f t="shared" ca="1" si="1"/>
        <v>6.7210460591000354</v>
      </c>
      <c r="W12" s="16">
        <v>3.4477980895413065</v>
      </c>
      <c r="X12" s="16">
        <f t="shared" ca="1" si="6"/>
        <v>42.989894684760486</v>
      </c>
      <c r="Y12" s="16">
        <f t="shared" ca="1" si="13"/>
        <v>42.989894684760486</v>
      </c>
      <c r="Z12" s="16">
        <f t="shared" ca="1" si="7"/>
        <v>46.437692774301794</v>
      </c>
      <c r="AA12" s="16">
        <f t="shared" ca="1" si="8"/>
        <v>0</v>
      </c>
      <c r="AC12" s="16">
        <v>4</v>
      </c>
      <c r="AD12" s="16">
        <f t="shared" ca="1" si="9"/>
        <v>0.79322693609813355</v>
      </c>
      <c r="AE12" s="16">
        <f t="shared" ca="1" si="10"/>
        <v>1.1582296207042564</v>
      </c>
      <c r="AF12" s="16">
        <v>1.673268837549974</v>
      </c>
      <c r="AG12" s="16">
        <f t="shared" ca="1" si="14"/>
        <v>39.783639091450233</v>
      </c>
      <c r="AH12" s="16">
        <f t="shared" ca="1" si="15"/>
        <v>43.095257804689538</v>
      </c>
      <c r="AI12" s="16">
        <f t="shared" ca="1" si="11"/>
        <v>44.768526642239515</v>
      </c>
      <c r="AJ12" s="16">
        <f t="shared" ca="1" si="12"/>
        <v>3.3116187132393051</v>
      </c>
    </row>
    <row r="13" spans="1:36">
      <c r="F13" s="16">
        <v>5</v>
      </c>
      <c r="I13" s="16">
        <f t="shared" ca="1" si="2"/>
        <v>0.87392305560340322</v>
      </c>
      <c r="J13" s="16">
        <f t="shared" ca="1" si="0"/>
        <v>0.6738147213456801</v>
      </c>
      <c r="K13" s="16">
        <v>3.5164647358623005</v>
      </c>
      <c r="L13" s="16">
        <f t="shared" ca="1" si="16"/>
        <v>22.375026082759003</v>
      </c>
      <c r="M13" s="16">
        <f t="shared" ca="1" si="17"/>
        <v>22.954375511972486</v>
      </c>
      <c r="N13" s="16">
        <f t="shared" ca="1" si="3"/>
        <v>26.470840247834786</v>
      </c>
      <c r="O13" s="16">
        <f t="shared" ca="1" si="4"/>
        <v>0.57934942921348309</v>
      </c>
      <c r="S13" s="16">
        <v>5</v>
      </c>
      <c r="T13" s="16">
        <f t="shared" ca="1" si="5"/>
        <v>0.68140868081212447</v>
      </c>
      <c r="V13" s="16">
        <f t="shared" ca="1" si="1"/>
        <v>1.9179651708248604</v>
      </c>
      <c r="W13" s="16">
        <v>1.8248847926267282</v>
      </c>
      <c r="X13" s="16">
        <f t="shared" ca="1" si="6"/>
        <v>44.907859855585343</v>
      </c>
      <c r="Y13" s="16">
        <f t="shared" ca="1" si="13"/>
        <v>46.437692774301794</v>
      </c>
      <c r="Z13" s="16">
        <f t="shared" ca="1" si="7"/>
        <v>48.26257756692852</v>
      </c>
      <c r="AA13" s="16">
        <f t="shared" ca="1" si="8"/>
        <v>1.5298329187164512</v>
      </c>
      <c r="AC13" s="16">
        <v>5</v>
      </c>
      <c r="AD13" s="16">
        <f t="shared" ca="1" si="9"/>
        <v>2.6586342466519475E-2</v>
      </c>
      <c r="AE13" s="16">
        <f t="shared" ca="1" si="10"/>
        <v>18.136788180793978</v>
      </c>
      <c r="AF13" s="16">
        <v>2.5658742027039398</v>
      </c>
      <c r="AG13" s="16">
        <f t="shared" ca="1" si="14"/>
        <v>57.920427272244211</v>
      </c>
      <c r="AH13" s="16">
        <f t="shared" ca="1" si="15"/>
        <v>57.920427272244211</v>
      </c>
      <c r="AI13" s="16">
        <f t="shared" ca="1" si="11"/>
        <v>60.486301474948149</v>
      </c>
      <c r="AJ13" s="16">
        <f t="shared" ca="1" si="12"/>
        <v>0</v>
      </c>
    </row>
    <row r="14" spans="1:36">
      <c r="F14" s="16">
        <v>6</v>
      </c>
      <c r="I14" s="16">
        <f t="shared" ca="1" si="2"/>
        <v>0.17893764324145178</v>
      </c>
      <c r="J14" s="16">
        <f t="shared" ca="1" si="0"/>
        <v>8.6035894780652065</v>
      </c>
      <c r="K14" s="16">
        <v>8.9358195745719779E-2</v>
      </c>
      <c r="L14" s="16">
        <f t="shared" ca="1" si="16"/>
        <v>30.97861556082421</v>
      </c>
      <c r="M14" s="16">
        <f t="shared" ca="1" si="17"/>
        <v>30.97861556082421</v>
      </c>
      <c r="N14" s="16">
        <f t="shared" ca="1" si="3"/>
        <v>31.067973756569931</v>
      </c>
      <c r="O14" s="16">
        <f t="shared" ca="1" si="4"/>
        <v>0</v>
      </c>
      <c r="S14" s="16">
        <v>6</v>
      </c>
      <c r="T14" s="16">
        <f t="shared" ca="1" si="5"/>
        <v>0.69127511037843925</v>
      </c>
      <c r="V14" s="16">
        <f t="shared" ca="1" si="1"/>
        <v>1.8460870038030444</v>
      </c>
      <c r="W14" s="16">
        <v>2.1554002502517777</v>
      </c>
      <c r="X14" s="16">
        <f t="shared" ca="1" si="6"/>
        <v>46.753946859388385</v>
      </c>
      <c r="Y14" s="16">
        <f t="shared" ca="1" si="13"/>
        <v>48.26257756692852</v>
      </c>
      <c r="Z14" s="16">
        <f t="shared" ca="1" si="7"/>
        <v>50.417977817180301</v>
      </c>
      <c r="AA14" s="16">
        <f t="shared" ca="1" si="8"/>
        <v>1.5086307075401351</v>
      </c>
      <c r="AC14" s="16">
        <v>6</v>
      </c>
      <c r="AD14" s="16">
        <f t="shared" ca="1" si="9"/>
        <v>0.82840487386017891</v>
      </c>
      <c r="AE14" s="16">
        <f t="shared" ca="1" si="10"/>
        <v>0.94126633007851945</v>
      </c>
      <c r="AF14" s="16">
        <v>0.53370769371623894</v>
      </c>
      <c r="AG14" s="16">
        <f t="shared" ca="1" si="14"/>
        <v>58.861693602322731</v>
      </c>
      <c r="AH14" s="16">
        <f t="shared" ca="1" si="15"/>
        <v>60.486301474948149</v>
      </c>
      <c r="AI14" s="16">
        <f t="shared" ca="1" si="11"/>
        <v>61.020009168664387</v>
      </c>
      <c r="AJ14" s="16">
        <f t="shared" ca="1" si="12"/>
        <v>1.6246078726254183</v>
      </c>
    </row>
    <row r="15" spans="1:36">
      <c r="F15" s="16">
        <v>7</v>
      </c>
      <c r="I15" s="16">
        <f t="shared" ca="1" si="2"/>
        <v>8.9378026350772299E-2</v>
      </c>
      <c r="J15" s="16">
        <f t="shared" ca="1" si="0"/>
        <v>12.074402086369314</v>
      </c>
      <c r="K15" s="16">
        <v>2.8299203466902676</v>
      </c>
      <c r="L15" s="16">
        <f t="shared" ca="1" si="16"/>
        <v>43.053017647193528</v>
      </c>
      <c r="M15" s="16">
        <f t="shared" ca="1" si="17"/>
        <v>43.053017647193528</v>
      </c>
      <c r="N15" s="16">
        <f t="shared" ca="1" si="3"/>
        <v>45.882937993883793</v>
      </c>
      <c r="O15" s="16">
        <f t="shared" ca="1" si="4"/>
        <v>0</v>
      </c>
      <c r="S15" s="16">
        <v>7</v>
      </c>
      <c r="T15" s="16">
        <f t="shared" ca="1" si="5"/>
        <v>0.12872225092921041</v>
      </c>
      <c r="V15" s="16">
        <f t="shared" ca="1" si="1"/>
        <v>10.250491447154682</v>
      </c>
      <c r="W15" s="16">
        <v>5.0379345072786643</v>
      </c>
      <c r="X15" s="16">
        <f t="shared" ca="1" si="6"/>
        <v>57.004438306543065</v>
      </c>
      <c r="Y15" s="16">
        <f t="shared" ca="1" si="13"/>
        <v>57.004438306543065</v>
      </c>
      <c r="Z15" s="16">
        <f t="shared" ca="1" si="7"/>
        <v>62.042372813821729</v>
      </c>
      <c r="AA15" s="16">
        <f t="shared" ca="1" si="8"/>
        <v>0</v>
      </c>
      <c r="AC15" s="16">
        <v>7</v>
      </c>
      <c r="AD15" s="16">
        <f t="shared" ca="1" si="9"/>
        <v>0.27902965575222183</v>
      </c>
      <c r="AE15" s="16">
        <f t="shared" ca="1" si="10"/>
        <v>6.3821860489537894</v>
      </c>
      <c r="AF15" s="16">
        <v>1.9412213507492293</v>
      </c>
      <c r="AG15" s="16">
        <f t="shared" ca="1" si="14"/>
        <v>65.243879651276515</v>
      </c>
      <c r="AH15" s="16">
        <f t="shared" ca="1" si="15"/>
        <v>65.243879651276515</v>
      </c>
      <c r="AI15" s="16">
        <f t="shared" ca="1" si="11"/>
        <v>67.185101002025746</v>
      </c>
      <c r="AJ15" s="16">
        <f t="shared" ca="1" si="12"/>
        <v>0</v>
      </c>
    </row>
    <row r="16" spans="1:36">
      <c r="F16" s="16">
        <v>8</v>
      </c>
      <c r="I16" s="16">
        <f t="shared" ca="1" si="2"/>
        <v>0.79343744540075101</v>
      </c>
      <c r="J16" s="16">
        <f t="shared" ca="1" si="0"/>
        <v>1.1569028794834462</v>
      </c>
      <c r="K16" s="16">
        <v>7.5700552385021513</v>
      </c>
      <c r="L16" s="16">
        <f t="shared" ca="1" si="16"/>
        <v>44.209920526676974</v>
      </c>
      <c r="M16" s="16">
        <f t="shared" ca="1" si="17"/>
        <v>45.882937993883793</v>
      </c>
      <c r="N16" s="16">
        <f t="shared" ca="1" si="3"/>
        <v>53.452993232385943</v>
      </c>
      <c r="O16" s="16">
        <f t="shared" ca="1" si="4"/>
        <v>1.6730174672068188</v>
      </c>
      <c r="S16" s="16">
        <v>8</v>
      </c>
      <c r="T16" s="16">
        <f t="shared" ca="1" si="5"/>
        <v>0.31201321095678625</v>
      </c>
      <c r="V16" s="16">
        <f t="shared" ca="1" si="1"/>
        <v>5.8235487462943691</v>
      </c>
      <c r="W16" s="16">
        <v>4.991973632007813</v>
      </c>
      <c r="X16" s="16">
        <f t="shared" ca="1" si="6"/>
        <v>62.827987052837436</v>
      </c>
      <c r="Y16" s="16">
        <f t="shared" ca="1" si="13"/>
        <v>62.827987052837436</v>
      </c>
      <c r="Z16" s="16">
        <f t="shared" ca="1" si="7"/>
        <v>67.819960684845256</v>
      </c>
      <c r="AA16" s="16">
        <f t="shared" ca="1" si="8"/>
        <v>0</v>
      </c>
      <c r="AC16" s="16">
        <v>8</v>
      </c>
      <c r="AD16" s="16">
        <f t="shared" ca="1" si="9"/>
        <v>0.17936259895914153</v>
      </c>
      <c r="AE16" s="16">
        <f t="shared" ca="1" si="10"/>
        <v>8.5917291479036138</v>
      </c>
      <c r="AF16" s="16">
        <v>2.0411999877925964</v>
      </c>
      <c r="AG16" s="16">
        <f t="shared" ca="1" si="14"/>
        <v>73.835608799180136</v>
      </c>
      <c r="AH16" s="16">
        <f t="shared" ca="1" si="15"/>
        <v>73.835608799180136</v>
      </c>
      <c r="AI16" s="16">
        <f t="shared" ca="1" si="11"/>
        <v>75.876808786972731</v>
      </c>
      <c r="AJ16" s="16">
        <f t="shared" ca="1" si="12"/>
        <v>0</v>
      </c>
    </row>
    <row r="17" spans="1:36">
      <c r="F17" s="16">
        <v>9</v>
      </c>
      <c r="I17" s="16">
        <f t="shared" ca="1" si="2"/>
        <v>0.68471400680847971</v>
      </c>
      <c r="J17" s="16">
        <f t="shared" ca="1" si="0"/>
        <v>1.8937701810478056</v>
      </c>
      <c r="K17" s="16">
        <v>3.4468825342570271</v>
      </c>
      <c r="L17" s="16">
        <f t="shared" ca="1" si="16"/>
        <v>46.10369070772478</v>
      </c>
      <c r="M17" s="16">
        <f t="shared" ca="1" si="17"/>
        <v>53.452993232385943</v>
      </c>
      <c r="N17" s="16">
        <f t="shared" ca="1" si="3"/>
        <v>56.899875766642971</v>
      </c>
      <c r="O17" s="16">
        <f t="shared" ca="1" si="4"/>
        <v>7.3493025246611623</v>
      </c>
      <c r="S17" s="16">
        <v>9</v>
      </c>
      <c r="T17" s="16">
        <f t="shared" ca="1" si="5"/>
        <v>0.31504077201174951</v>
      </c>
      <c r="V17" s="16">
        <f t="shared" ca="1" si="1"/>
        <v>5.7752660678727521</v>
      </c>
      <c r="W17" s="16">
        <v>5.6541032135990479</v>
      </c>
      <c r="X17" s="16">
        <f t="shared" ca="1" si="6"/>
        <v>68.603253120710193</v>
      </c>
      <c r="Y17" s="16">
        <f t="shared" ca="1" si="13"/>
        <v>68.603253120710193</v>
      </c>
      <c r="Z17" s="16">
        <f t="shared" ca="1" si="7"/>
        <v>74.257356334309236</v>
      </c>
      <c r="AA17" s="16">
        <f t="shared" ca="1" si="8"/>
        <v>0</v>
      </c>
      <c r="AC17" s="16">
        <v>9</v>
      </c>
      <c r="AD17" s="16">
        <f t="shared" ca="1" si="9"/>
        <v>0.93088670314108179</v>
      </c>
      <c r="AE17" s="16">
        <f t="shared" ca="1" si="10"/>
        <v>0.3580885141818268</v>
      </c>
      <c r="AF17" s="16">
        <v>5.8595538193914609E-3</v>
      </c>
      <c r="AG17" s="16">
        <f t="shared" ca="1" si="14"/>
        <v>74.193697313361966</v>
      </c>
      <c r="AH17" s="16">
        <f t="shared" ca="1" si="15"/>
        <v>75.876808786972731</v>
      </c>
      <c r="AI17" s="16">
        <f t="shared" ca="1" si="11"/>
        <v>75.882668340792122</v>
      </c>
      <c r="AJ17" s="16">
        <f t="shared" ca="1" si="12"/>
        <v>1.6831114736107651</v>
      </c>
    </row>
    <row r="18" spans="1:36">
      <c r="F18" s="16">
        <v>10</v>
      </c>
      <c r="I18" s="16">
        <f t="shared" ca="1" si="2"/>
        <v>0.64222284558273424</v>
      </c>
      <c r="J18" s="16">
        <f t="shared" ca="1" si="0"/>
        <v>2.2140996201092462</v>
      </c>
      <c r="K18" s="16">
        <v>2.5821100497451703</v>
      </c>
      <c r="L18" s="16">
        <f t="shared" ca="1" si="16"/>
        <v>48.317790327834025</v>
      </c>
      <c r="M18" s="16">
        <f t="shared" ca="1" si="17"/>
        <v>56.899875766642971</v>
      </c>
      <c r="N18" s="16">
        <f t="shared" ca="1" si="3"/>
        <v>59.481985816388139</v>
      </c>
      <c r="O18" s="16">
        <f t="shared" ca="1" si="4"/>
        <v>8.5820854388089458</v>
      </c>
      <c r="S18" s="16">
        <v>10</v>
      </c>
      <c r="T18" s="16">
        <f t="shared" ca="1" si="5"/>
        <v>0.26328260682349591</v>
      </c>
      <c r="V18" s="16">
        <f t="shared" ca="1" si="1"/>
        <v>6.6726363653050269</v>
      </c>
      <c r="W18" s="16">
        <v>4.1082796716208376</v>
      </c>
      <c r="X18" s="16">
        <f t="shared" ca="1" si="6"/>
        <v>75.275889486015217</v>
      </c>
      <c r="Y18" s="16">
        <f t="shared" ca="1" si="13"/>
        <v>75.275889486015217</v>
      </c>
      <c r="Z18" s="16">
        <f t="shared" ca="1" si="7"/>
        <v>79.384169157636052</v>
      </c>
      <c r="AA18" s="16">
        <f t="shared" ca="1" si="8"/>
        <v>0</v>
      </c>
      <c r="AC18" s="16">
        <v>10</v>
      </c>
      <c r="AD18" s="16">
        <f t="shared" ca="1" si="9"/>
        <v>0.87681059758343449</v>
      </c>
      <c r="AE18" s="16">
        <f t="shared" ca="1" si="10"/>
        <v>0.6573213810074503</v>
      </c>
      <c r="AF18" s="16">
        <v>3.620960112308115</v>
      </c>
      <c r="AG18" s="16">
        <f t="shared" ca="1" si="14"/>
        <v>74.851018694369415</v>
      </c>
      <c r="AH18" s="16">
        <f t="shared" ca="1" si="15"/>
        <v>75.882668340792122</v>
      </c>
      <c r="AI18" s="16">
        <f t="shared" ca="1" si="11"/>
        <v>79.503628453100234</v>
      </c>
      <c r="AJ18" s="16">
        <f t="shared" ca="1" si="12"/>
        <v>1.0316496464227072</v>
      </c>
    </row>
    <row r="19" spans="1:36">
      <c r="A19" s="28" t="s">
        <v>98</v>
      </c>
      <c r="B19" s="28"/>
      <c r="F19" s="16">
        <v>11</v>
      </c>
      <c r="I19" s="16">
        <f t="shared" ca="1" si="2"/>
        <v>0.33366882849309099</v>
      </c>
      <c r="J19" s="16">
        <f t="shared" ca="1" si="0"/>
        <v>5.4880315467787106</v>
      </c>
      <c r="K19" s="16">
        <v>5.7032990508743557</v>
      </c>
      <c r="L19" s="16">
        <f t="shared" ca="1" si="16"/>
        <v>53.805821874612732</v>
      </c>
      <c r="M19" s="16">
        <f t="shared" ca="1" si="17"/>
        <v>59.481985816388139</v>
      </c>
      <c r="N19" s="16">
        <f t="shared" ca="1" si="3"/>
        <v>65.185284867262496</v>
      </c>
      <c r="O19" s="16">
        <f t="shared" ca="1" si="4"/>
        <v>5.6761639417754068</v>
      </c>
      <c r="S19" s="16">
        <v>11</v>
      </c>
      <c r="T19" s="16">
        <f t="shared" ca="1" si="5"/>
        <v>0.33137970663911687</v>
      </c>
      <c r="V19" s="16">
        <f t="shared" ca="1" si="1"/>
        <v>5.5224520555585563</v>
      </c>
      <c r="W19" s="16">
        <v>4.3860591448713642</v>
      </c>
      <c r="X19" s="16">
        <f t="shared" ca="1" si="6"/>
        <v>80.798341541573777</v>
      </c>
      <c r="Y19" s="16">
        <f t="shared" ca="1" si="13"/>
        <v>80.798341541573777</v>
      </c>
      <c r="Z19" s="16">
        <f t="shared" ca="1" si="7"/>
        <v>85.184400686445144</v>
      </c>
      <c r="AA19" s="16">
        <f t="shared" ca="1" si="8"/>
        <v>0</v>
      </c>
      <c r="AC19" s="16">
        <v>11</v>
      </c>
      <c r="AD19" s="16">
        <f t="shared" ca="1" si="9"/>
        <v>0.4008638993920447</v>
      </c>
      <c r="AE19" s="16">
        <f t="shared" ca="1" si="10"/>
        <v>4.5706665614908175</v>
      </c>
      <c r="AF19" s="16">
        <v>1.3398846400341808</v>
      </c>
      <c r="AG19" s="16">
        <f t="shared" ca="1" si="14"/>
        <v>79.42168525586024</v>
      </c>
      <c r="AH19" s="16">
        <f t="shared" ca="1" si="15"/>
        <v>79.503628453100234</v>
      </c>
      <c r="AI19" s="16">
        <f t="shared" ca="1" si="11"/>
        <v>80.843513093134419</v>
      </c>
      <c r="AJ19" s="16">
        <f t="shared" ca="1" si="12"/>
        <v>8.1943197239993992E-2</v>
      </c>
    </row>
    <row r="20" spans="1:36">
      <c r="A20" s="28"/>
      <c r="B20" s="28"/>
      <c r="F20" s="16">
        <v>12</v>
      </c>
      <c r="I20" s="16">
        <f t="shared" ca="1" si="2"/>
        <v>0.93581192369448785</v>
      </c>
      <c r="J20" s="16">
        <f t="shared" ca="1" si="0"/>
        <v>0.33170379459385252</v>
      </c>
      <c r="K20" s="16">
        <v>4.2884609515671253</v>
      </c>
      <c r="L20" s="16">
        <f t="shared" ca="1" si="16"/>
        <v>54.137525669206582</v>
      </c>
      <c r="M20" s="16">
        <f t="shared" ca="1" si="17"/>
        <v>65.185284867262496</v>
      </c>
      <c r="N20" s="16">
        <f t="shared" ca="1" si="3"/>
        <v>69.473745818829627</v>
      </c>
      <c r="O20" s="16">
        <f t="shared" ca="1" si="4"/>
        <v>11.047759198055914</v>
      </c>
      <c r="S20" s="16">
        <v>12</v>
      </c>
      <c r="T20" s="16">
        <f t="shared" ca="1" si="5"/>
        <v>0.48577224725172552</v>
      </c>
      <c r="V20" s="16">
        <f t="shared" ca="1" si="1"/>
        <v>3.6100769598784059</v>
      </c>
      <c r="W20" s="16">
        <v>4.7462385937070835</v>
      </c>
      <c r="X20" s="16">
        <f t="shared" ca="1" si="6"/>
        <v>84.408418501452189</v>
      </c>
      <c r="Y20" s="16">
        <f t="shared" ca="1" si="13"/>
        <v>85.184400686445144</v>
      </c>
      <c r="Z20" s="16">
        <f t="shared" ca="1" si="7"/>
        <v>89.930639280152235</v>
      </c>
      <c r="AA20" s="16">
        <f t="shared" ca="1" si="8"/>
        <v>0.77598218499295513</v>
      </c>
      <c r="AC20" s="16">
        <v>12</v>
      </c>
      <c r="AD20" s="16">
        <f t="shared" ca="1" si="9"/>
        <v>0.62280866408934643</v>
      </c>
      <c r="AE20" s="16">
        <f t="shared" ca="1" si="10"/>
        <v>2.3675796380379164</v>
      </c>
      <c r="AF20" s="16">
        <v>1.2157353434858242</v>
      </c>
      <c r="AG20" s="16">
        <f t="shared" ca="1" si="14"/>
        <v>81.789264893898149</v>
      </c>
      <c r="AH20" s="16">
        <f t="shared" ca="1" si="15"/>
        <v>81.789264893898149</v>
      </c>
      <c r="AI20" s="16">
        <f t="shared" ca="1" si="11"/>
        <v>83.005000237383967</v>
      </c>
      <c r="AJ20" s="16">
        <f t="shared" ca="1" si="12"/>
        <v>0</v>
      </c>
    </row>
    <row r="21" spans="1:36">
      <c r="A21" s="16" t="s">
        <v>99</v>
      </c>
      <c r="F21" s="16">
        <v>13</v>
      </c>
      <c r="I21" s="16">
        <f t="shared" ca="1" si="2"/>
        <v>0.7331697353551796</v>
      </c>
      <c r="J21" s="16">
        <f t="shared" ca="1" si="0"/>
        <v>1.5518902067186533</v>
      </c>
      <c r="K21" s="16">
        <v>0.10449537644581439</v>
      </c>
      <c r="L21" s="16">
        <f t="shared" ca="1" si="16"/>
        <v>55.689415875925235</v>
      </c>
      <c r="M21" s="16">
        <f t="shared" ca="1" si="17"/>
        <v>69.473745818829627</v>
      </c>
      <c r="N21" s="16">
        <f t="shared" ca="1" si="3"/>
        <v>69.578241195275439</v>
      </c>
      <c r="O21" s="16">
        <f t="shared" ca="1" si="4"/>
        <v>13.784329942904392</v>
      </c>
      <c r="S21" s="16">
        <v>13</v>
      </c>
      <c r="T21" s="16">
        <f t="shared" ca="1" si="5"/>
        <v>0.22958758956188952</v>
      </c>
      <c r="V21" s="16">
        <f t="shared" ca="1" si="1"/>
        <v>7.3573533421420292</v>
      </c>
      <c r="W21" s="16">
        <v>2.7422711874752039</v>
      </c>
      <c r="X21" s="16">
        <f t="shared" ca="1" si="6"/>
        <v>91.765771843594223</v>
      </c>
      <c r="Y21" s="16">
        <f t="shared" ca="1" si="13"/>
        <v>91.765771843594223</v>
      </c>
      <c r="Z21" s="16">
        <f t="shared" ca="1" si="7"/>
        <v>94.508043031069434</v>
      </c>
      <c r="AA21" s="16">
        <f t="shared" ca="1" si="8"/>
        <v>0</v>
      </c>
      <c r="AC21" s="16">
        <v>13</v>
      </c>
      <c r="AD21" s="16">
        <f t="shared" ca="1" si="9"/>
        <v>0.51378425587185139</v>
      </c>
      <c r="AE21" s="16">
        <f t="shared" ca="1" si="10"/>
        <v>3.3297591864925851</v>
      </c>
      <c r="AF21" s="16">
        <v>0.3162938322092349</v>
      </c>
      <c r="AG21" s="16">
        <f t="shared" ca="1" si="14"/>
        <v>85.11902408039073</v>
      </c>
      <c r="AH21" s="16">
        <f t="shared" ca="1" si="15"/>
        <v>85.11902408039073</v>
      </c>
      <c r="AI21" s="16">
        <f t="shared" ca="1" si="11"/>
        <v>85.43531791259997</v>
      </c>
      <c r="AJ21" s="16">
        <f t="shared" ca="1" si="12"/>
        <v>0</v>
      </c>
    </row>
    <row r="22" spans="1:36">
      <c r="A22" s="16">
        <v>2</v>
      </c>
      <c r="B22" s="16">
        <f ca="1">+O110</f>
        <v>3.9355385123114464</v>
      </c>
      <c r="F22" s="16">
        <v>14</v>
      </c>
      <c r="I22" s="16">
        <f t="shared" ca="1" si="2"/>
        <v>0.78398722769057338</v>
      </c>
      <c r="J22" s="16">
        <f t="shared" ca="1" si="0"/>
        <v>1.2168127498771788</v>
      </c>
      <c r="K22" s="16">
        <v>3.6868800927762688</v>
      </c>
      <c r="L22" s="16">
        <f t="shared" ca="1" si="16"/>
        <v>56.906228625802413</v>
      </c>
      <c r="M22" s="16">
        <f t="shared" ca="1" si="17"/>
        <v>69.578241195275439</v>
      </c>
      <c r="N22" s="16">
        <f t="shared" ca="1" si="3"/>
        <v>73.265121288051702</v>
      </c>
      <c r="O22" s="16">
        <f t="shared" ca="1" si="4"/>
        <v>12.672012569473026</v>
      </c>
      <c r="S22" s="16">
        <v>14</v>
      </c>
      <c r="T22" s="16">
        <f t="shared" ca="1" si="5"/>
        <v>0.70446823581143247</v>
      </c>
      <c r="V22" s="16">
        <f t="shared" ca="1" si="1"/>
        <v>1.751560181117465</v>
      </c>
      <c r="W22" s="16">
        <v>0.55244605853450124</v>
      </c>
      <c r="X22" s="16">
        <f t="shared" ca="1" si="6"/>
        <v>93.517332024711692</v>
      </c>
      <c r="Y22" s="16">
        <f t="shared" ca="1" si="13"/>
        <v>94.508043031069434</v>
      </c>
      <c r="Z22" s="16">
        <f t="shared" ca="1" si="7"/>
        <v>95.060489089603934</v>
      </c>
      <c r="AA22" s="16">
        <f t="shared" ca="1" si="8"/>
        <v>0.99071100635774201</v>
      </c>
      <c r="AC22" s="16">
        <v>14</v>
      </c>
      <c r="AD22" s="16">
        <f t="shared" ca="1" si="9"/>
        <v>0.34977847562878683</v>
      </c>
      <c r="AE22" s="16">
        <f t="shared" ca="1" si="10"/>
        <v>5.2522762582813982</v>
      </c>
      <c r="AF22" s="16">
        <v>3.3517868587298199</v>
      </c>
      <c r="AG22" s="16">
        <f t="shared" ca="1" si="14"/>
        <v>90.371300338672128</v>
      </c>
      <c r="AH22" s="16">
        <f t="shared" ca="1" si="15"/>
        <v>90.371300338672128</v>
      </c>
      <c r="AI22" s="16">
        <f t="shared" ca="1" si="11"/>
        <v>93.723087197401952</v>
      </c>
      <c r="AJ22" s="16">
        <f t="shared" ca="1" si="12"/>
        <v>0</v>
      </c>
    </row>
    <row r="23" spans="1:36">
      <c r="A23" s="16">
        <v>3</v>
      </c>
      <c r="B23" s="16">
        <f ca="1">+AA110</f>
        <v>2.058474090949503</v>
      </c>
      <c r="F23" s="16">
        <v>15</v>
      </c>
      <c r="I23" s="16">
        <f t="shared" ca="1" si="2"/>
        <v>1.1448593263730489E-2</v>
      </c>
      <c r="J23" s="16">
        <f t="shared" ca="1" si="0"/>
        <v>22.349442077962603</v>
      </c>
      <c r="K23" s="16">
        <v>6.6095767082735684</v>
      </c>
      <c r="L23" s="16">
        <f t="shared" ca="1" si="16"/>
        <v>79.25567070376502</v>
      </c>
      <c r="M23" s="16">
        <f t="shared" ca="1" si="17"/>
        <v>79.25567070376502</v>
      </c>
      <c r="N23" s="16">
        <f t="shared" ca="1" si="3"/>
        <v>85.865247412038585</v>
      </c>
      <c r="O23" s="16">
        <f t="shared" ca="1" si="4"/>
        <v>0</v>
      </c>
      <c r="S23" s="16">
        <v>15</v>
      </c>
      <c r="T23" s="16">
        <f t="shared" ca="1" si="5"/>
        <v>0.64830549048714059</v>
      </c>
      <c r="V23" s="16">
        <f t="shared" ca="1" si="1"/>
        <v>2.1669662889196242</v>
      </c>
      <c r="W23" s="16">
        <v>1.640858180486465</v>
      </c>
      <c r="X23" s="16">
        <f t="shared" ca="1" si="6"/>
        <v>95.684298313631317</v>
      </c>
      <c r="Y23" s="16">
        <f t="shared" ca="1" si="13"/>
        <v>95.684298313631317</v>
      </c>
      <c r="Z23" s="16">
        <f t="shared" ca="1" si="7"/>
        <v>97.325156494117778</v>
      </c>
      <c r="AA23" s="16">
        <f t="shared" ca="1" si="8"/>
        <v>0</v>
      </c>
      <c r="AC23" s="16">
        <v>15</v>
      </c>
      <c r="AD23" s="16">
        <f t="shared" ca="1" si="9"/>
        <v>0.875423034334739</v>
      </c>
      <c r="AE23" s="16">
        <f t="shared" ca="1" si="10"/>
        <v>0.66524020823149699</v>
      </c>
      <c r="AF23" s="16">
        <v>1.6694845423749505</v>
      </c>
      <c r="AG23" s="16">
        <f t="shared" ca="1" si="14"/>
        <v>91.036540546903623</v>
      </c>
      <c r="AH23" s="16">
        <f t="shared" ca="1" si="15"/>
        <v>93.723087197401952</v>
      </c>
      <c r="AI23" s="16">
        <f t="shared" ca="1" si="11"/>
        <v>95.392571739776898</v>
      </c>
      <c r="AJ23" s="16">
        <f t="shared" ca="1" si="12"/>
        <v>2.6865466504983289</v>
      </c>
    </row>
    <row r="24" spans="1:36">
      <c r="A24" s="16">
        <v>4</v>
      </c>
      <c r="B24" s="16">
        <f ca="1">+AJ110</f>
        <v>0.74900972353837258</v>
      </c>
      <c r="F24" s="16">
        <v>16</v>
      </c>
      <c r="I24" s="16">
        <f t="shared" ca="1" si="2"/>
        <v>0.82814933765983068</v>
      </c>
      <c r="J24" s="16">
        <f t="shared" ca="1" si="0"/>
        <v>0.94280890683573049</v>
      </c>
      <c r="K24" s="16">
        <v>0.54664754173406171</v>
      </c>
      <c r="L24" s="16">
        <f t="shared" ca="1" si="16"/>
        <v>80.198479610600756</v>
      </c>
      <c r="M24" s="16">
        <f t="shared" ca="1" si="17"/>
        <v>85.865247412038585</v>
      </c>
      <c r="N24" s="16">
        <f t="shared" ca="1" si="3"/>
        <v>86.411894953772645</v>
      </c>
      <c r="O24" s="16">
        <f t="shared" ca="1" si="4"/>
        <v>5.6667678014378282</v>
      </c>
      <c r="S24" s="16">
        <v>16</v>
      </c>
      <c r="T24" s="16">
        <f t="shared" ca="1" si="5"/>
        <v>0.58965011245027332</v>
      </c>
      <c r="V24" s="16">
        <f t="shared" ca="1" si="1"/>
        <v>2.6411297386968076</v>
      </c>
      <c r="W24" s="16">
        <v>7.3610644856105231E-2</v>
      </c>
      <c r="X24" s="16">
        <f t="shared" ca="1" si="6"/>
        <v>98.325428052328121</v>
      </c>
      <c r="Y24" s="16">
        <f t="shared" ca="1" si="13"/>
        <v>98.325428052328121</v>
      </c>
      <c r="Z24" s="16">
        <f t="shared" ca="1" si="7"/>
        <v>98.399038697184224</v>
      </c>
      <c r="AA24" s="16">
        <f t="shared" ca="1" si="8"/>
        <v>0</v>
      </c>
      <c r="AC24" s="16">
        <v>16</v>
      </c>
      <c r="AD24" s="16">
        <f t="shared" ca="1" si="9"/>
        <v>0.47035678240789081</v>
      </c>
      <c r="AE24" s="16">
        <f t="shared" ca="1" si="10"/>
        <v>3.7713188037564587</v>
      </c>
      <c r="AF24" s="16">
        <v>1.1382183294167914</v>
      </c>
      <c r="AG24" s="16">
        <f t="shared" ca="1" si="14"/>
        <v>94.807859350660081</v>
      </c>
      <c r="AH24" s="16">
        <f t="shared" ca="1" si="15"/>
        <v>95.392571739776898</v>
      </c>
      <c r="AI24" s="16">
        <f t="shared" ca="1" si="11"/>
        <v>96.530790069193685</v>
      </c>
      <c r="AJ24" s="16">
        <f t="shared" ca="1" si="12"/>
        <v>0.58471238911681667</v>
      </c>
    </row>
    <row r="25" spans="1:36">
      <c r="F25" s="16">
        <v>17</v>
      </c>
      <c r="I25" s="16">
        <f t="shared" ca="1" si="2"/>
        <v>0.60208918615721274</v>
      </c>
      <c r="J25" s="16">
        <f t="shared" ca="1" si="0"/>
        <v>2.5367484744179825</v>
      </c>
      <c r="K25" s="16">
        <v>3.475692007202368</v>
      </c>
      <c r="L25" s="16">
        <f t="shared" ca="1" si="16"/>
        <v>82.735228085018733</v>
      </c>
      <c r="M25" s="16">
        <f t="shared" ca="1" si="17"/>
        <v>86.411894953772645</v>
      </c>
      <c r="N25" s="16">
        <f t="shared" ca="1" si="3"/>
        <v>89.887586960975014</v>
      </c>
      <c r="O25" s="16">
        <f t="shared" ca="1" si="4"/>
        <v>3.6766668687539124</v>
      </c>
      <c r="S25" s="16">
        <v>17</v>
      </c>
      <c r="T25" s="16">
        <f t="shared" ca="1" si="5"/>
        <v>0.94608194887344599</v>
      </c>
      <c r="V25" s="16">
        <f t="shared" ca="1" si="1"/>
        <v>0.27713043483009903</v>
      </c>
      <c r="W25" s="16">
        <v>4.9170812097537162</v>
      </c>
      <c r="X25" s="16">
        <f t="shared" ca="1" si="6"/>
        <v>98.60255848715822</v>
      </c>
      <c r="Y25" s="16">
        <f t="shared" ca="1" si="13"/>
        <v>98.60255848715822</v>
      </c>
      <c r="Z25" s="16">
        <f t="shared" ca="1" si="7"/>
        <v>103.51963969691194</v>
      </c>
      <c r="AA25" s="16">
        <f t="shared" ca="1" si="8"/>
        <v>0</v>
      </c>
      <c r="AC25" s="16">
        <v>17</v>
      </c>
      <c r="AD25" s="16">
        <f t="shared" ca="1" si="9"/>
        <v>0.52867661380923703</v>
      </c>
      <c r="AE25" s="16">
        <f t="shared" ca="1" si="10"/>
        <v>3.1868917505213608</v>
      </c>
      <c r="AF25" s="16">
        <v>3.3859675893429366</v>
      </c>
      <c r="AG25" s="16">
        <f t="shared" ca="1" si="14"/>
        <v>97.994751101181436</v>
      </c>
      <c r="AH25" s="16">
        <f t="shared" ca="1" si="15"/>
        <v>97.994751101181436</v>
      </c>
      <c r="AI25" s="16">
        <f t="shared" ca="1" si="11"/>
        <v>101.38071869052438</v>
      </c>
      <c r="AJ25" s="16">
        <f t="shared" ca="1" si="12"/>
        <v>0</v>
      </c>
    </row>
    <row r="26" spans="1:36">
      <c r="F26" s="16">
        <v>18</v>
      </c>
      <c r="I26" s="16">
        <f t="shared" ca="1" si="2"/>
        <v>0.85184764099959398</v>
      </c>
      <c r="J26" s="16">
        <f t="shared" ca="1" si="0"/>
        <v>0.8017379663089329</v>
      </c>
      <c r="K26" s="16">
        <v>1.901181066316721</v>
      </c>
      <c r="L26" s="16">
        <f t="shared" ca="1" si="16"/>
        <v>83.536966051327667</v>
      </c>
      <c r="M26" s="16">
        <f t="shared" ca="1" si="17"/>
        <v>89.887586960975014</v>
      </c>
      <c r="N26" s="16">
        <f t="shared" ca="1" si="3"/>
        <v>91.788768027291738</v>
      </c>
      <c r="O26" s="16">
        <f t="shared" ca="1" si="4"/>
        <v>6.3506209096473469</v>
      </c>
      <c r="S26" s="16">
        <v>18</v>
      </c>
      <c r="T26" s="16">
        <f t="shared" ca="1" si="5"/>
        <v>0.65809277740313576</v>
      </c>
      <c r="V26" s="16">
        <f t="shared" ca="1" si="1"/>
        <v>2.0920467925167308</v>
      </c>
      <c r="W26" s="16">
        <v>1.2552262947477644</v>
      </c>
      <c r="X26" s="16">
        <f t="shared" ca="1" si="6"/>
        <v>100.69460527967495</v>
      </c>
      <c r="Y26" s="16">
        <f t="shared" ca="1" si="13"/>
        <v>103.51963969691194</v>
      </c>
      <c r="Z26" s="16">
        <f t="shared" ca="1" si="7"/>
        <v>104.77486599165971</v>
      </c>
      <c r="AA26" s="16">
        <f t="shared" ca="1" si="8"/>
        <v>2.8250344172369921</v>
      </c>
      <c r="AC26" s="16">
        <v>18</v>
      </c>
      <c r="AD26" s="16">
        <f t="shared" ca="1" si="9"/>
        <v>0.90558831137919071</v>
      </c>
      <c r="AE26" s="16">
        <f t="shared" ca="1" si="10"/>
        <v>0.49585239331230929</v>
      </c>
      <c r="AF26" s="16">
        <v>0.92068239387188333</v>
      </c>
      <c r="AG26" s="16">
        <f t="shared" ca="1" si="14"/>
        <v>98.49060349449374</v>
      </c>
      <c r="AH26" s="16">
        <f t="shared" ca="1" si="15"/>
        <v>101.38071869052438</v>
      </c>
      <c r="AI26" s="16">
        <f t="shared" ca="1" si="11"/>
        <v>102.30140108439626</v>
      </c>
      <c r="AJ26" s="16">
        <f t="shared" ca="1" si="12"/>
        <v>2.890115196030635</v>
      </c>
    </row>
    <row r="27" spans="1:36">
      <c r="F27" s="16">
        <v>19</v>
      </c>
      <c r="I27" s="16">
        <f t="shared" ca="1" si="2"/>
        <v>2.1659493533161434E-2</v>
      </c>
      <c r="J27" s="16">
        <f t="shared" ca="1" si="0"/>
        <v>19.161557101349306</v>
      </c>
      <c r="K27" s="16">
        <v>0.68703268532364881</v>
      </c>
      <c r="L27" s="16">
        <f t="shared" ca="1" si="16"/>
        <v>102.69852315267697</v>
      </c>
      <c r="M27" s="16">
        <f t="shared" ca="1" si="17"/>
        <v>102.69852315267697</v>
      </c>
      <c r="N27" s="16">
        <f t="shared" ca="1" si="3"/>
        <v>103.38555583800061</v>
      </c>
      <c r="O27" s="16">
        <f t="shared" ca="1" si="4"/>
        <v>0</v>
      </c>
      <c r="S27" s="16">
        <v>19</v>
      </c>
      <c r="T27" s="16">
        <f t="shared" ca="1" si="5"/>
        <v>2.5937723261642232E-2</v>
      </c>
      <c r="V27" s="16">
        <f t="shared" ca="1" si="1"/>
        <v>18.260284366752465</v>
      </c>
      <c r="W27" s="16">
        <v>2.7543565172276985</v>
      </c>
      <c r="X27" s="16">
        <f t="shared" ca="1" si="6"/>
        <v>118.9548896464274</v>
      </c>
      <c r="Y27" s="16">
        <f t="shared" ca="1" si="13"/>
        <v>118.9548896464274</v>
      </c>
      <c r="Z27" s="16">
        <f t="shared" ca="1" si="7"/>
        <v>121.70924616365511</v>
      </c>
      <c r="AA27" s="16">
        <f t="shared" ca="1" si="8"/>
        <v>0</v>
      </c>
      <c r="AC27" s="16">
        <v>19</v>
      </c>
      <c r="AD27" s="16">
        <f t="shared" ca="1" si="9"/>
        <v>0.67998510283869151</v>
      </c>
      <c r="AE27" s="16">
        <f t="shared" ca="1" si="10"/>
        <v>1.9284219432105947</v>
      </c>
      <c r="AF27" s="16">
        <v>2.761803033539842</v>
      </c>
      <c r="AG27" s="16">
        <f t="shared" ca="1" si="14"/>
        <v>100.41902543770433</v>
      </c>
      <c r="AH27" s="16">
        <f t="shared" ca="1" si="15"/>
        <v>102.30140108439626</v>
      </c>
      <c r="AI27" s="16">
        <f t="shared" ca="1" si="11"/>
        <v>105.06320411793611</v>
      </c>
      <c r="AJ27" s="16">
        <f t="shared" ca="1" si="12"/>
        <v>1.8823756466919264</v>
      </c>
    </row>
    <row r="28" spans="1:36">
      <c r="A28" s="28" t="s">
        <v>100</v>
      </c>
      <c r="B28" s="28"/>
      <c r="C28" s="28"/>
      <c r="D28" s="28"/>
      <c r="F28" s="16">
        <v>20</v>
      </c>
      <c r="I28" s="16">
        <f t="shared" ca="1" si="2"/>
        <v>0.20761931035355219</v>
      </c>
      <c r="J28" s="16">
        <f t="shared" ca="1" si="0"/>
        <v>7.8602455744946198</v>
      </c>
      <c r="K28" s="16">
        <v>3.0435499130222481</v>
      </c>
      <c r="L28" s="16">
        <f t="shared" ca="1" si="16"/>
        <v>110.55876872717158</v>
      </c>
      <c r="M28" s="16">
        <f t="shared" ca="1" si="17"/>
        <v>110.55876872717158</v>
      </c>
      <c r="N28" s="16">
        <f t="shared" ca="1" si="3"/>
        <v>113.60231864019383</v>
      </c>
      <c r="O28" s="16">
        <f t="shared" ca="1" si="4"/>
        <v>0</v>
      </c>
      <c r="S28" s="16">
        <v>20</v>
      </c>
      <c r="T28" s="16">
        <f t="shared" ca="1" si="5"/>
        <v>0.10371206424893653</v>
      </c>
      <c r="V28" s="16">
        <f t="shared" ca="1" si="1"/>
        <v>11.330684162647175</v>
      </c>
      <c r="W28" s="16">
        <v>2.3601184118167668</v>
      </c>
      <c r="X28" s="16">
        <f t="shared" ca="1" si="6"/>
        <v>130.28557380907458</v>
      </c>
      <c r="Y28" s="16">
        <f t="shared" ca="1" si="13"/>
        <v>130.28557380907458</v>
      </c>
      <c r="Z28" s="16">
        <f t="shared" ca="1" si="7"/>
        <v>132.64569222089133</v>
      </c>
      <c r="AA28" s="16">
        <f t="shared" ca="1" si="8"/>
        <v>0</v>
      </c>
      <c r="AC28" s="16">
        <v>20</v>
      </c>
      <c r="AD28" s="16">
        <f t="shared" ca="1" si="9"/>
        <v>0.630014556703406</v>
      </c>
      <c r="AE28" s="16">
        <f t="shared" ca="1" si="10"/>
        <v>2.3100617699253658</v>
      </c>
      <c r="AF28" s="16">
        <v>2.0650044251838739</v>
      </c>
      <c r="AG28" s="16">
        <f t="shared" ca="1" si="14"/>
        <v>102.7290872076297</v>
      </c>
      <c r="AH28" s="16">
        <f t="shared" ca="1" si="15"/>
        <v>105.06320411793611</v>
      </c>
      <c r="AI28" s="16">
        <f t="shared" ca="1" si="11"/>
        <v>107.12820854311998</v>
      </c>
      <c r="AJ28" s="16">
        <f t="shared" ca="1" si="12"/>
        <v>2.3341169103064061</v>
      </c>
    </row>
    <row r="29" spans="1:36">
      <c r="A29" s="28"/>
      <c r="B29" s="28"/>
      <c r="C29" s="28"/>
      <c r="D29" s="28"/>
      <c r="F29" s="16">
        <v>21</v>
      </c>
      <c r="I29" s="16">
        <f t="shared" ca="1" si="2"/>
        <v>0.84810924583220426</v>
      </c>
      <c r="J29" s="16">
        <f t="shared" ca="1" si="0"/>
        <v>0.82372911927742209</v>
      </c>
      <c r="K29" s="16">
        <v>5.1249122592852565</v>
      </c>
      <c r="L29" s="16">
        <f t="shared" ca="1" si="16"/>
        <v>111.382497846449</v>
      </c>
      <c r="M29" s="16">
        <f t="shared" ca="1" si="17"/>
        <v>113.60231864019383</v>
      </c>
      <c r="N29" s="16">
        <f t="shared" ca="1" si="3"/>
        <v>118.72723089947908</v>
      </c>
      <c r="O29" s="16">
        <f t="shared" ca="1" si="4"/>
        <v>2.2198207937448302</v>
      </c>
      <c r="S29" s="16">
        <v>21</v>
      </c>
      <c r="T29" s="16">
        <f t="shared" ca="1" si="5"/>
        <v>2.2951689834946998E-2</v>
      </c>
      <c r="V29" s="16">
        <f t="shared" ca="1" si="1"/>
        <v>18.871818570169243</v>
      </c>
      <c r="W29" s="16">
        <v>1.2984405041657765</v>
      </c>
      <c r="X29" s="16">
        <f t="shared" ca="1" si="6"/>
        <v>149.15739237924382</v>
      </c>
      <c r="Y29" s="16">
        <f t="shared" ca="1" si="13"/>
        <v>149.15739237924382</v>
      </c>
      <c r="Z29" s="16">
        <f t="shared" ca="1" si="7"/>
        <v>150.45583288340958</v>
      </c>
      <c r="AA29" s="16">
        <f t="shared" ca="1" si="8"/>
        <v>0</v>
      </c>
      <c r="AC29" s="16">
        <v>21</v>
      </c>
      <c r="AD29" s="16">
        <f t="shared" ca="1" si="9"/>
        <v>0.25514175676080098</v>
      </c>
      <c r="AE29" s="16">
        <f t="shared" ca="1" si="10"/>
        <v>6.8296798970895853</v>
      </c>
      <c r="AF29" s="16">
        <v>3.1900387585070344</v>
      </c>
      <c r="AG29" s="16">
        <f t="shared" ca="1" si="14"/>
        <v>109.55876710471929</v>
      </c>
      <c r="AH29" s="16">
        <f t="shared" ca="1" si="15"/>
        <v>109.55876710471929</v>
      </c>
      <c r="AI29" s="16">
        <f t="shared" ca="1" si="11"/>
        <v>112.74880586322632</v>
      </c>
      <c r="AJ29" s="16">
        <f t="shared" ca="1" si="12"/>
        <v>0</v>
      </c>
    </row>
    <row r="30" spans="1:36">
      <c r="A30" s="28"/>
      <c r="B30" s="28"/>
      <c r="C30" s="28"/>
      <c r="D30" s="28"/>
      <c r="F30" s="16">
        <v>22</v>
      </c>
      <c r="I30" s="16">
        <f t="shared" ca="1" si="2"/>
        <v>0.32223139164661341</v>
      </c>
      <c r="J30" s="16">
        <f t="shared" ca="1" si="0"/>
        <v>5.662426919571808</v>
      </c>
      <c r="K30" s="16">
        <v>7.5512558366649376</v>
      </c>
      <c r="L30" s="16">
        <f t="shared" ca="1" si="16"/>
        <v>117.04492476602081</v>
      </c>
      <c r="M30" s="16">
        <f t="shared" ca="1" si="17"/>
        <v>118.72723089947908</v>
      </c>
      <c r="N30" s="16">
        <f t="shared" ca="1" si="3"/>
        <v>126.27848673614402</v>
      </c>
      <c r="O30" s="16">
        <f t="shared" ca="1" si="4"/>
        <v>1.682306133458269</v>
      </c>
      <c r="S30" s="16">
        <v>22</v>
      </c>
      <c r="T30" s="16">
        <f t="shared" ca="1" si="5"/>
        <v>0.25194573246578811</v>
      </c>
      <c r="V30" s="16">
        <f t="shared" ca="1" si="1"/>
        <v>6.8927078100963453</v>
      </c>
      <c r="W30" s="16">
        <v>2.0261238441114537</v>
      </c>
      <c r="X30" s="16">
        <f t="shared" ca="1" si="6"/>
        <v>156.05010018934016</v>
      </c>
      <c r="Y30" s="16">
        <f t="shared" ca="1" si="13"/>
        <v>156.05010018934016</v>
      </c>
      <c r="Z30" s="16">
        <f t="shared" ca="1" si="7"/>
        <v>158.07622403345161</v>
      </c>
      <c r="AA30" s="16">
        <f t="shared" ca="1" si="8"/>
        <v>0</v>
      </c>
      <c r="AC30" s="16">
        <v>22</v>
      </c>
      <c r="AD30" s="16">
        <f t="shared" ca="1" si="9"/>
        <v>0.88856177835838679</v>
      </c>
      <c r="AE30" s="16">
        <f t="shared" ca="1" si="10"/>
        <v>0.59075551365787227</v>
      </c>
      <c r="AF30" s="16">
        <v>0.16980498672444838</v>
      </c>
      <c r="AG30" s="16">
        <f t="shared" ca="1" si="14"/>
        <v>110.14952261837716</v>
      </c>
      <c r="AH30" s="16">
        <f t="shared" ca="1" si="15"/>
        <v>112.74880586322632</v>
      </c>
      <c r="AI30" s="16">
        <f t="shared" ca="1" si="11"/>
        <v>112.91861084995077</v>
      </c>
      <c r="AJ30" s="16">
        <f t="shared" ca="1" si="12"/>
        <v>2.5992832448491612</v>
      </c>
    </row>
    <row r="31" spans="1:36">
      <c r="A31" s="28"/>
      <c r="B31" s="28"/>
      <c r="C31" s="28"/>
      <c r="D31" s="28"/>
      <c r="F31" s="16">
        <v>23</v>
      </c>
      <c r="I31" s="16">
        <f t="shared" ca="1" si="2"/>
        <v>0.25420769422544653</v>
      </c>
      <c r="J31" s="16">
        <f t="shared" ca="1" si="0"/>
        <v>6.8480182614603731</v>
      </c>
      <c r="K31" s="16">
        <v>5.8986175115207375</v>
      </c>
      <c r="L31" s="16">
        <f t="shared" ca="1" si="16"/>
        <v>123.89294302748118</v>
      </c>
      <c r="M31" s="16">
        <f t="shared" ca="1" si="17"/>
        <v>126.27848673614402</v>
      </c>
      <c r="N31" s="16">
        <f t="shared" ca="1" si="3"/>
        <v>132.17710424766474</v>
      </c>
      <c r="O31" s="16">
        <f t="shared" ca="1" si="4"/>
        <v>2.385543708662837</v>
      </c>
      <c r="S31" s="16">
        <v>23</v>
      </c>
      <c r="T31" s="16">
        <f t="shared" ca="1" si="5"/>
        <v>0.52039175258630255</v>
      </c>
      <c r="V31" s="16">
        <f t="shared" ca="1" si="1"/>
        <v>3.2658669034469465</v>
      </c>
      <c r="W31" s="16">
        <v>1.7855159154026916</v>
      </c>
      <c r="X31" s="16">
        <f t="shared" ca="1" si="6"/>
        <v>159.3159670927871</v>
      </c>
      <c r="Y31" s="16">
        <f t="shared" ca="1" si="13"/>
        <v>159.3159670927871</v>
      </c>
      <c r="Z31" s="16">
        <f t="shared" ca="1" si="7"/>
        <v>161.1014830081898</v>
      </c>
      <c r="AA31" s="16">
        <f t="shared" ca="1" si="8"/>
        <v>0</v>
      </c>
      <c r="AC31" s="16">
        <v>23</v>
      </c>
      <c r="AD31" s="16">
        <f t="shared" ca="1" si="9"/>
        <v>0.6672070390979844</v>
      </c>
      <c r="AE31" s="16">
        <f t="shared" ca="1" si="10"/>
        <v>2.0232743889322098</v>
      </c>
      <c r="AF31" s="16">
        <v>1.7882625812555315</v>
      </c>
      <c r="AG31" s="16">
        <f t="shared" ca="1" si="14"/>
        <v>112.17279700730937</v>
      </c>
      <c r="AH31" s="16">
        <f t="shared" ca="1" si="15"/>
        <v>112.91861084995077</v>
      </c>
      <c r="AI31" s="16">
        <f t="shared" ca="1" si="11"/>
        <v>114.7068734312063</v>
      </c>
      <c r="AJ31" s="16">
        <f t="shared" ca="1" si="12"/>
        <v>0.74581384264139672</v>
      </c>
    </row>
    <row r="32" spans="1:36">
      <c r="A32" s="28"/>
      <c r="B32" s="28"/>
      <c r="C32" s="28"/>
      <c r="D32" s="28"/>
      <c r="F32" s="16">
        <v>24</v>
      </c>
      <c r="I32" s="16">
        <f t="shared" ca="1" si="2"/>
        <v>0.44694251275055663</v>
      </c>
      <c r="J32" s="16">
        <f t="shared" ca="1" si="0"/>
        <v>4.0266264973057782</v>
      </c>
      <c r="K32" s="16">
        <v>7.0671102023377177</v>
      </c>
      <c r="L32" s="16">
        <f t="shared" ca="1" si="16"/>
        <v>127.91956952478697</v>
      </c>
      <c r="M32" s="16">
        <f t="shared" ca="1" si="17"/>
        <v>132.17710424766474</v>
      </c>
      <c r="N32" s="16">
        <f t="shared" ca="1" si="3"/>
        <v>139.24421445000246</v>
      </c>
      <c r="O32" s="16">
        <f t="shared" ca="1" si="4"/>
        <v>4.2575347228777787</v>
      </c>
      <c r="S32" s="16">
        <v>24</v>
      </c>
      <c r="T32" s="16">
        <f t="shared" ca="1" si="5"/>
        <v>0.41137602630235981</v>
      </c>
      <c r="V32" s="16">
        <f t="shared" ca="1" si="1"/>
        <v>4.4412378845599889</v>
      </c>
      <c r="W32" s="16">
        <v>3.9663686025574512</v>
      </c>
      <c r="X32" s="16">
        <f t="shared" ca="1" si="6"/>
        <v>163.7572049773471</v>
      </c>
      <c r="Y32" s="16">
        <f t="shared" ca="1" si="13"/>
        <v>163.7572049773471</v>
      </c>
      <c r="Z32" s="16">
        <f t="shared" ca="1" si="7"/>
        <v>167.72357357990455</v>
      </c>
      <c r="AA32" s="16">
        <f t="shared" ca="1" si="8"/>
        <v>0</v>
      </c>
      <c r="AC32" s="16">
        <v>24</v>
      </c>
      <c r="AD32" s="16">
        <f t="shared" ca="1" si="9"/>
        <v>0.13406881094741629</v>
      </c>
      <c r="AE32" s="16">
        <f t="shared" ca="1" si="10"/>
        <v>10.04701048150868</v>
      </c>
      <c r="AF32" s="16">
        <v>0.38990447706534015</v>
      </c>
      <c r="AG32" s="16">
        <f t="shared" ca="1" si="14"/>
        <v>122.21980748881805</v>
      </c>
      <c r="AH32" s="16">
        <f t="shared" ca="1" si="15"/>
        <v>122.21980748881805</v>
      </c>
      <c r="AI32" s="16">
        <f t="shared" ca="1" si="11"/>
        <v>122.60971196588339</v>
      </c>
      <c r="AJ32" s="16">
        <f t="shared" ca="1" si="12"/>
        <v>0</v>
      </c>
    </row>
    <row r="33" spans="6:36">
      <c r="F33" s="16">
        <v>25</v>
      </c>
      <c r="I33" s="16">
        <f t="shared" ca="1" si="2"/>
        <v>0.47493743769988983</v>
      </c>
      <c r="J33" s="16">
        <f t="shared" ca="1" si="0"/>
        <v>3.7228609686376428</v>
      </c>
      <c r="K33" s="16">
        <v>3.6597796563615832</v>
      </c>
      <c r="L33" s="16">
        <f t="shared" ca="1" si="16"/>
        <v>131.6424304934246</v>
      </c>
      <c r="M33" s="16">
        <f t="shared" ca="1" si="17"/>
        <v>139.24421445000246</v>
      </c>
      <c r="N33" s="16">
        <f t="shared" ca="1" si="3"/>
        <v>142.90399410636405</v>
      </c>
      <c r="O33" s="16">
        <f t="shared" ca="1" si="4"/>
        <v>7.6017839565778615</v>
      </c>
      <c r="S33" s="16">
        <v>25</v>
      </c>
      <c r="T33" s="16">
        <f t="shared" ca="1" si="5"/>
        <v>0.79647670473313603</v>
      </c>
      <c r="V33" s="16">
        <f t="shared" ca="1" si="1"/>
        <v>1.1377869854955704</v>
      </c>
      <c r="W33" s="16">
        <v>4.1890316476943266</v>
      </c>
      <c r="X33" s="16">
        <f t="shared" ca="1" si="6"/>
        <v>164.89499196284268</v>
      </c>
      <c r="Y33" s="16">
        <f t="shared" ca="1" si="13"/>
        <v>167.72357357990455</v>
      </c>
      <c r="Z33" s="16">
        <f t="shared" ca="1" si="7"/>
        <v>171.91260522759887</v>
      </c>
      <c r="AA33" s="16">
        <f t="shared" ca="1" si="8"/>
        <v>2.8285816170618716</v>
      </c>
      <c r="AC33" s="16">
        <v>25</v>
      </c>
      <c r="AD33" s="16">
        <f t="shared" ca="1" si="9"/>
        <v>0.33253236860554547</v>
      </c>
      <c r="AE33" s="16">
        <f t="shared" ca="1" si="10"/>
        <v>5.5050903721737132</v>
      </c>
      <c r="AF33" s="16">
        <v>0.82168034913174837</v>
      </c>
      <c r="AG33" s="16">
        <f t="shared" ca="1" si="14"/>
        <v>127.72489786099176</v>
      </c>
      <c r="AH33" s="16">
        <f t="shared" ca="1" si="15"/>
        <v>127.72489786099176</v>
      </c>
      <c r="AI33" s="16">
        <f t="shared" ca="1" si="11"/>
        <v>128.5465782101235</v>
      </c>
      <c r="AJ33" s="16">
        <f t="shared" ca="1" si="12"/>
        <v>0</v>
      </c>
    </row>
    <row r="34" spans="6:36">
      <c r="F34" s="16">
        <v>26</v>
      </c>
      <c r="I34" s="16">
        <f t="shared" ca="1" si="2"/>
        <v>4.3636877654202988E-2</v>
      </c>
      <c r="J34" s="16">
        <f t="shared" ca="1" si="0"/>
        <v>15.659263341862321</v>
      </c>
      <c r="K34" s="16">
        <v>3.3948789941099276</v>
      </c>
      <c r="L34" s="16">
        <f t="shared" ca="1" si="16"/>
        <v>147.30169383528693</v>
      </c>
      <c r="M34" s="16">
        <f t="shared" ca="1" si="17"/>
        <v>147.30169383528693</v>
      </c>
      <c r="N34" s="16">
        <f t="shared" ca="1" si="3"/>
        <v>150.69657282939684</v>
      </c>
      <c r="O34" s="16">
        <f t="shared" ca="1" si="4"/>
        <v>0</v>
      </c>
      <c r="S34" s="16">
        <v>26</v>
      </c>
      <c r="T34" s="16">
        <f t="shared" ca="1" si="5"/>
        <v>0.4804720204798566</v>
      </c>
      <c r="V34" s="16">
        <f t="shared" ca="1" si="1"/>
        <v>3.6649314113896354</v>
      </c>
      <c r="W34" s="16">
        <v>0.80147709585863836</v>
      </c>
      <c r="X34" s="16">
        <f t="shared" ca="1" si="6"/>
        <v>168.55992337423231</v>
      </c>
      <c r="Y34" s="16">
        <f t="shared" ca="1" si="13"/>
        <v>171.91260522759887</v>
      </c>
      <c r="Z34" s="16">
        <f t="shared" ca="1" si="7"/>
        <v>172.71408232345752</v>
      </c>
      <c r="AA34" s="16">
        <f t="shared" ca="1" si="8"/>
        <v>3.3526818533665619</v>
      </c>
      <c r="AC34" s="16">
        <v>26</v>
      </c>
      <c r="AD34" s="16">
        <f t="shared" ca="1" si="9"/>
        <v>0.22197967616570158</v>
      </c>
      <c r="AE34" s="16">
        <f t="shared" ca="1" si="10"/>
        <v>7.5258472505192557</v>
      </c>
      <c r="AF34" s="16">
        <v>0.9931943723868526</v>
      </c>
      <c r="AG34" s="16">
        <f t="shared" ca="1" si="14"/>
        <v>135.25074511151101</v>
      </c>
      <c r="AH34" s="16">
        <f t="shared" ca="1" si="15"/>
        <v>135.25074511151101</v>
      </c>
      <c r="AI34" s="16">
        <f t="shared" ca="1" si="11"/>
        <v>136.24393948389786</v>
      </c>
      <c r="AJ34" s="16">
        <f t="shared" ca="1" si="12"/>
        <v>0</v>
      </c>
    </row>
    <row r="35" spans="6:36">
      <c r="F35" s="16">
        <v>27</v>
      </c>
      <c r="I35" s="16">
        <f t="shared" ca="1" si="2"/>
        <v>0.60251040867552452</v>
      </c>
      <c r="J35" s="16">
        <f t="shared" ca="1" si="0"/>
        <v>2.5332516897827646</v>
      </c>
      <c r="K35" s="16">
        <v>6.2228461561937314</v>
      </c>
      <c r="L35" s="16">
        <f t="shared" ca="1" si="16"/>
        <v>149.83494552506968</v>
      </c>
      <c r="M35" s="16">
        <f t="shared" ca="1" si="17"/>
        <v>150.69657282939684</v>
      </c>
      <c r="N35" s="16">
        <f t="shared" ca="1" si="3"/>
        <v>156.91941898559057</v>
      </c>
      <c r="O35" s="16">
        <f t="shared" ca="1" si="4"/>
        <v>0.86162730432715762</v>
      </c>
      <c r="S35" s="16">
        <v>27</v>
      </c>
      <c r="T35" s="16">
        <f t="shared" ca="1" si="5"/>
        <v>0.55377321975417082</v>
      </c>
      <c r="V35" s="16">
        <f t="shared" ca="1" si="1"/>
        <v>2.9550001333296603</v>
      </c>
      <c r="W35" s="16">
        <v>5.3962828455458229</v>
      </c>
      <c r="X35" s="16">
        <f t="shared" ca="1" si="6"/>
        <v>171.51492350756197</v>
      </c>
      <c r="Y35" s="16">
        <f t="shared" ca="1" si="13"/>
        <v>172.71408232345752</v>
      </c>
      <c r="Z35" s="16">
        <f t="shared" ca="1" si="7"/>
        <v>178.11036516900333</v>
      </c>
      <c r="AA35" s="16">
        <f t="shared" ca="1" si="8"/>
        <v>1.1991588158955437</v>
      </c>
      <c r="AC35" s="16">
        <v>27</v>
      </c>
      <c r="AD35" s="16">
        <f t="shared" ca="1" si="9"/>
        <v>5.0870264752800765E-2</v>
      </c>
      <c r="AE35" s="16">
        <f t="shared" ca="1" si="10"/>
        <v>14.892383578316261</v>
      </c>
      <c r="AF35" s="16">
        <v>3.5455183568834499</v>
      </c>
      <c r="AG35" s="16">
        <f t="shared" ca="1" si="14"/>
        <v>150.14312868982728</v>
      </c>
      <c r="AH35" s="16">
        <f t="shared" ca="1" si="15"/>
        <v>150.14312868982728</v>
      </c>
      <c r="AI35" s="16">
        <f t="shared" ca="1" si="11"/>
        <v>153.68864704671074</v>
      </c>
      <c r="AJ35" s="16">
        <f t="shared" ca="1" si="12"/>
        <v>0</v>
      </c>
    </row>
    <row r="36" spans="6:36">
      <c r="F36" s="16">
        <v>28</v>
      </c>
      <c r="I36" s="16">
        <f t="shared" ca="1" si="2"/>
        <v>3.1347415105812737E-2</v>
      </c>
      <c r="J36" s="16">
        <f t="shared" ca="1" si="0"/>
        <v>17.313117340338838</v>
      </c>
      <c r="K36" s="16">
        <v>3.9178441724906157</v>
      </c>
      <c r="L36" s="16">
        <f t="shared" ca="1" si="16"/>
        <v>167.14806286540852</v>
      </c>
      <c r="M36" s="16">
        <f t="shared" ca="1" si="17"/>
        <v>167.14806286540852</v>
      </c>
      <c r="N36" s="16">
        <f t="shared" ca="1" si="3"/>
        <v>171.06590703789914</v>
      </c>
      <c r="O36" s="16">
        <f t="shared" ca="1" si="4"/>
        <v>0</v>
      </c>
      <c r="S36" s="16">
        <v>28</v>
      </c>
      <c r="T36" s="16">
        <f t="shared" ca="1" si="5"/>
        <v>0.70332725182471822</v>
      </c>
      <c r="V36" s="16">
        <f t="shared" ca="1" si="1"/>
        <v>1.7596649395611543</v>
      </c>
      <c r="W36" s="16">
        <v>4.492080446790979</v>
      </c>
      <c r="X36" s="16">
        <f t="shared" ca="1" si="6"/>
        <v>173.27458844712314</v>
      </c>
      <c r="Y36" s="16">
        <f t="shared" ca="1" si="13"/>
        <v>178.11036516900333</v>
      </c>
      <c r="Z36" s="16">
        <f t="shared" ca="1" si="7"/>
        <v>182.6024456157943</v>
      </c>
      <c r="AA36" s="16">
        <f t="shared" ca="1" si="8"/>
        <v>4.8357767218801939</v>
      </c>
      <c r="AC36" s="16">
        <v>28</v>
      </c>
      <c r="AD36" s="16">
        <f t="shared" ca="1" si="9"/>
        <v>0.55006577167656212</v>
      </c>
      <c r="AE36" s="16">
        <f t="shared" ca="1" si="10"/>
        <v>2.9885871151942203</v>
      </c>
      <c r="AF36" s="16">
        <v>2.2881557664723653</v>
      </c>
      <c r="AG36" s="16">
        <f t="shared" ca="1" si="14"/>
        <v>153.13171580502149</v>
      </c>
      <c r="AH36" s="16">
        <f t="shared" ca="1" si="15"/>
        <v>153.68864704671074</v>
      </c>
      <c r="AI36" s="16">
        <f t="shared" ca="1" si="11"/>
        <v>155.9768028131831</v>
      </c>
      <c r="AJ36" s="16">
        <f t="shared" ca="1" si="12"/>
        <v>0.55693124168925578</v>
      </c>
    </row>
    <row r="37" spans="6:36">
      <c r="F37" s="16">
        <v>29</v>
      </c>
      <c r="I37" s="16">
        <f t="shared" ca="1" si="2"/>
        <v>0.74987443123325714</v>
      </c>
      <c r="J37" s="16">
        <f t="shared" ca="1" si="0"/>
        <v>1.4392475574561916</v>
      </c>
      <c r="K37" s="16">
        <v>7.4640949736014894</v>
      </c>
      <c r="L37" s="16">
        <f t="shared" ca="1" si="16"/>
        <v>168.5873104228647</v>
      </c>
      <c r="M37" s="16">
        <f t="shared" ca="1" si="17"/>
        <v>171.06590703789914</v>
      </c>
      <c r="N37" s="16">
        <f t="shared" ca="1" si="3"/>
        <v>178.53000201150061</v>
      </c>
      <c r="O37" s="16">
        <f t="shared" ca="1" si="4"/>
        <v>2.4785966150344336</v>
      </c>
      <c r="S37" s="16">
        <v>29</v>
      </c>
      <c r="T37" s="16">
        <f t="shared" ca="1" si="5"/>
        <v>2.2793357399580993E-2</v>
      </c>
      <c r="V37" s="16">
        <f t="shared" ca="1" si="1"/>
        <v>18.906430637968722</v>
      </c>
      <c r="W37" s="16">
        <v>1.0345774712363049</v>
      </c>
      <c r="X37" s="16">
        <f t="shared" ca="1" si="6"/>
        <v>192.18101908509186</v>
      </c>
      <c r="Y37" s="16">
        <f t="shared" ca="1" si="13"/>
        <v>192.18101908509186</v>
      </c>
      <c r="Z37" s="16">
        <f t="shared" ca="1" si="7"/>
        <v>193.21559655632817</v>
      </c>
      <c r="AA37" s="16">
        <f t="shared" ca="1" si="8"/>
        <v>0</v>
      </c>
      <c r="AC37" s="16">
        <v>29</v>
      </c>
      <c r="AD37" s="16">
        <f t="shared" ca="1" si="9"/>
        <v>0.18484500711222185</v>
      </c>
      <c r="AE37" s="16">
        <f t="shared" ca="1" si="10"/>
        <v>8.4411880222363109</v>
      </c>
      <c r="AF37" s="16">
        <v>2.0632953886532182</v>
      </c>
      <c r="AG37" s="16">
        <f t="shared" ca="1" si="14"/>
        <v>161.57290382725779</v>
      </c>
      <c r="AH37" s="16">
        <f t="shared" ca="1" si="15"/>
        <v>161.57290382725779</v>
      </c>
      <c r="AI37" s="16">
        <f t="shared" ca="1" si="11"/>
        <v>163.63619921591101</v>
      </c>
      <c r="AJ37" s="16">
        <f t="shared" ca="1" si="12"/>
        <v>0</v>
      </c>
    </row>
    <row r="38" spans="6:36">
      <c r="F38" s="16">
        <v>30</v>
      </c>
      <c r="I38" s="16">
        <f t="shared" ca="1" si="2"/>
        <v>0.41950087587584628</v>
      </c>
      <c r="J38" s="16">
        <f t="shared" ca="1" si="0"/>
        <v>4.3434483258638696</v>
      </c>
      <c r="K38" s="16">
        <v>5.4283883175145728</v>
      </c>
      <c r="L38" s="16">
        <f t="shared" ca="1" si="16"/>
        <v>172.93075874872858</v>
      </c>
      <c r="M38" s="16">
        <f t="shared" ca="1" si="17"/>
        <v>178.53000201150061</v>
      </c>
      <c r="N38" s="16">
        <f t="shared" ca="1" si="3"/>
        <v>183.95839032901517</v>
      </c>
      <c r="O38" s="16">
        <f t="shared" ca="1" si="4"/>
        <v>5.5992432627720348</v>
      </c>
      <c r="S38" s="16">
        <v>30</v>
      </c>
      <c r="T38" s="16">
        <f t="shared" ca="1" si="5"/>
        <v>0.87703511248484045</v>
      </c>
      <c r="V38" s="16">
        <f t="shared" ca="1" si="1"/>
        <v>0.6560412518527392</v>
      </c>
      <c r="W38" s="16">
        <v>1.5073702200384536</v>
      </c>
      <c r="X38" s="16">
        <f t="shared" ca="1" si="6"/>
        <v>192.8370603369446</v>
      </c>
      <c r="Y38" s="16">
        <f t="shared" ca="1" si="13"/>
        <v>193.21559655632817</v>
      </c>
      <c r="Z38" s="16">
        <f t="shared" ca="1" si="7"/>
        <v>194.72296677636663</v>
      </c>
      <c r="AA38" s="16">
        <f t="shared" ca="1" si="8"/>
        <v>0.37853621938356241</v>
      </c>
      <c r="AC38" s="16">
        <v>30</v>
      </c>
      <c r="AD38" s="16">
        <f t="shared" ca="1" si="9"/>
        <v>0.18643037930674655</v>
      </c>
      <c r="AE38" s="16">
        <f t="shared" ca="1" si="10"/>
        <v>8.39848705448426</v>
      </c>
      <c r="AF38" s="16">
        <v>3.1244850001525926</v>
      </c>
      <c r="AG38" s="16">
        <f t="shared" ca="1" si="14"/>
        <v>169.97139088174205</v>
      </c>
      <c r="AH38" s="16">
        <f t="shared" ca="1" si="15"/>
        <v>169.97139088174205</v>
      </c>
      <c r="AI38" s="16">
        <f t="shared" ca="1" si="11"/>
        <v>173.09587588189464</v>
      </c>
      <c r="AJ38" s="16">
        <f t="shared" ca="1" si="12"/>
        <v>0</v>
      </c>
    </row>
    <row r="39" spans="6:36">
      <c r="F39" s="16">
        <v>31</v>
      </c>
      <c r="I39" s="16">
        <f t="shared" ca="1" si="2"/>
        <v>0.44912661072459481</v>
      </c>
      <c r="J39" s="16">
        <f t="shared" ca="1" si="0"/>
        <v>4.0022522359670809</v>
      </c>
      <c r="K39" s="16">
        <v>2.2388378551591539</v>
      </c>
      <c r="L39" s="16">
        <f t="shared" ca="1" si="16"/>
        <v>176.93301098469567</v>
      </c>
      <c r="M39" s="16">
        <f t="shared" ca="1" si="17"/>
        <v>183.95839032901517</v>
      </c>
      <c r="N39" s="16">
        <f t="shared" ca="1" si="3"/>
        <v>186.19722818417432</v>
      </c>
      <c r="O39" s="16">
        <f t="shared" ca="1" si="4"/>
        <v>7.0253793443195036</v>
      </c>
      <c r="S39" s="16">
        <v>31</v>
      </c>
      <c r="T39" s="16">
        <f t="shared" ca="1" si="5"/>
        <v>0.54960917194426573</v>
      </c>
      <c r="V39" s="16">
        <f t="shared" ca="1" si="1"/>
        <v>2.9927392490696416</v>
      </c>
      <c r="W39" s="16">
        <v>4.0147099215674302</v>
      </c>
      <c r="X39" s="16">
        <f t="shared" ca="1" si="6"/>
        <v>195.82979958601425</v>
      </c>
      <c r="Y39" s="16">
        <f t="shared" ca="1" si="13"/>
        <v>195.82979958601425</v>
      </c>
      <c r="Z39" s="16">
        <f t="shared" ca="1" si="7"/>
        <v>199.84450950758168</v>
      </c>
      <c r="AA39" s="16">
        <f t="shared" ca="1" si="8"/>
        <v>0</v>
      </c>
      <c r="AC39" s="16">
        <v>31</v>
      </c>
      <c r="AD39" s="16">
        <f t="shared" ca="1" si="9"/>
        <v>0.93135790960929088</v>
      </c>
      <c r="AE39" s="16">
        <f t="shared" ca="1" si="10"/>
        <v>0.35555819955484841</v>
      </c>
      <c r="AF39" s="16">
        <v>3.5922727134006776</v>
      </c>
      <c r="AG39" s="16">
        <f t="shared" ca="1" si="14"/>
        <v>170.3269490812969</v>
      </c>
      <c r="AH39" s="16">
        <f t="shared" ca="1" si="15"/>
        <v>173.09587588189464</v>
      </c>
      <c r="AI39" s="16">
        <f t="shared" ca="1" si="11"/>
        <v>176.68814859529533</v>
      </c>
      <c r="AJ39" s="16">
        <f t="shared" ca="1" si="12"/>
        <v>2.7689268005977397</v>
      </c>
    </row>
    <row r="40" spans="6:36">
      <c r="F40" s="16">
        <v>32</v>
      </c>
      <c r="I40" s="16">
        <f t="shared" ca="1" si="2"/>
        <v>0.49773477067037286</v>
      </c>
      <c r="J40" s="16">
        <f t="shared" ca="1" si="0"/>
        <v>3.4884396642435296</v>
      </c>
      <c r="K40" s="16">
        <v>2.1604663228247931</v>
      </c>
      <c r="L40" s="16">
        <f t="shared" ca="1" si="16"/>
        <v>180.42145064893921</v>
      </c>
      <c r="M40" s="16">
        <f t="shared" ca="1" si="17"/>
        <v>186.19722818417432</v>
      </c>
      <c r="N40" s="16">
        <f t="shared" ca="1" si="3"/>
        <v>188.35769450699911</v>
      </c>
      <c r="O40" s="16">
        <f t="shared" ca="1" si="4"/>
        <v>5.7757775352351075</v>
      </c>
      <c r="S40" s="16">
        <v>32</v>
      </c>
      <c r="T40" s="16">
        <f t="shared" ca="1" si="5"/>
        <v>0.90102393403039216</v>
      </c>
      <c r="V40" s="16">
        <f t="shared" ca="1" si="1"/>
        <v>0.52111728937450197</v>
      </c>
      <c r="W40" s="16">
        <v>5.0339060640278328</v>
      </c>
      <c r="X40" s="16">
        <f t="shared" ca="1" si="6"/>
        <v>196.35091687538875</v>
      </c>
      <c r="Y40" s="16">
        <f t="shared" ca="1" si="13"/>
        <v>199.84450950758168</v>
      </c>
      <c r="Z40" s="16">
        <f t="shared" ca="1" si="7"/>
        <v>204.87841557160951</v>
      </c>
      <c r="AA40" s="16">
        <f t="shared" ca="1" si="8"/>
        <v>3.4935926321929287</v>
      </c>
      <c r="AC40" s="16">
        <v>32</v>
      </c>
      <c r="AD40" s="16">
        <f t="shared" ca="1" si="9"/>
        <v>0.80599246507579536</v>
      </c>
      <c r="AE40" s="16">
        <f t="shared" ca="1" si="10"/>
        <v>1.0784044253020173</v>
      </c>
      <c r="AF40" s="16">
        <v>2.8035523545030059</v>
      </c>
      <c r="AG40" s="16">
        <f t="shared" ca="1" si="14"/>
        <v>171.40535350659891</v>
      </c>
      <c r="AH40" s="16">
        <f t="shared" ca="1" si="15"/>
        <v>176.68814859529533</v>
      </c>
      <c r="AI40" s="16">
        <f t="shared" ca="1" si="11"/>
        <v>179.49170094979834</v>
      </c>
      <c r="AJ40" s="16">
        <f t="shared" ca="1" si="12"/>
        <v>5.2827950886964175</v>
      </c>
    </row>
    <row r="41" spans="6:36">
      <c r="F41" s="16">
        <v>33</v>
      </c>
      <c r="I41" s="16">
        <f t="shared" ca="1" si="2"/>
        <v>0.1261061580346684</v>
      </c>
      <c r="J41" s="16">
        <f t="shared" ca="1" si="0"/>
        <v>10.353156013350887</v>
      </c>
      <c r="K41" s="16">
        <v>3.9417706839197972</v>
      </c>
      <c r="L41" s="16">
        <f t="shared" ca="1" si="16"/>
        <v>190.7746066622901</v>
      </c>
      <c r="M41" s="16">
        <f t="shared" ca="1" si="17"/>
        <v>190.7746066622901</v>
      </c>
      <c r="N41" s="16">
        <f t="shared" ca="1" si="3"/>
        <v>194.7163773462099</v>
      </c>
      <c r="O41" s="16">
        <f t="shared" ca="1" si="4"/>
        <v>0</v>
      </c>
      <c r="S41" s="16">
        <v>33</v>
      </c>
      <c r="T41" s="16">
        <f t="shared" ca="1" si="5"/>
        <v>0.78015130600009774</v>
      </c>
      <c r="V41" s="16">
        <f t="shared" ca="1" si="1"/>
        <v>1.2413369802958882</v>
      </c>
      <c r="W41" s="16">
        <v>2.4004028443250833</v>
      </c>
      <c r="X41" s="16">
        <f t="shared" ca="1" si="6"/>
        <v>197.59225385568465</v>
      </c>
      <c r="Y41" s="16">
        <f t="shared" ca="1" si="13"/>
        <v>204.87841557160951</v>
      </c>
      <c r="Z41" s="16">
        <f t="shared" ca="1" si="7"/>
        <v>207.27881841593458</v>
      </c>
      <c r="AA41" s="16">
        <f t="shared" ca="1" si="8"/>
        <v>7.2861617159248624</v>
      </c>
      <c r="AC41" s="16">
        <v>33</v>
      </c>
      <c r="AD41" s="16">
        <f t="shared" ca="1" si="9"/>
        <v>0.26457440827936785</v>
      </c>
      <c r="AE41" s="16">
        <f t="shared" ca="1" si="10"/>
        <v>6.6481637524986361</v>
      </c>
      <c r="AF41" s="16">
        <v>2.620563371684927</v>
      </c>
      <c r="AG41" s="16">
        <f t="shared" ca="1" si="14"/>
        <v>178.05351725909756</v>
      </c>
      <c r="AH41" s="16">
        <f t="shared" ca="1" si="15"/>
        <v>179.49170094979834</v>
      </c>
      <c r="AI41" s="16">
        <f t="shared" ca="1" si="11"/>
        <v>182.11226432148328</v>
      </c>
      <c r="AJ41" s="16">
        <f t="shared" ca="1" si="12"/>
        <v>1.4381836907007823</v>
      </c>
    </row>
    <row r="42" spans="6:36">
      <c r="F42" s="16">
        <v>34</v>
      </c>
      <c r="I42" s="16">
        <f t="shared" ca="1" si="2"/>
        <v>0.94216940859604859</v>
      </c>
      <c r="J42" s="16">
        <f t="shared" ca="1" si="0"/>
        <v>0.29785090650490376</v>
      </c>
      <c r="K42" s="16">
        <v>0.14380321665089876</v>
      </c>
      <c r="L42" s="16">
        <f t="shared" ca="1" si="16"/>
        <v>191.07245756879499</v>
      </c>
      <c r="M42" s="16">
        <f t="shared" ca="1" si="17"/>
        <v>194.7163773462099</v>
      </c>
      <c r="N42" s="16">
        <f t="shared" ca="1" si="3"/>
        <v>194.86018056286079</v>
      </c>
      <c r="O42" s="16">
        <f t="shared" ca="1" si="4"/>
        <v>3.6439197774149079</v>
      </c>
      <c r="S42" s="16">
        <v>34</v>
      </c>
      <c r="T42" s="16">
        <f t="shared" ca="1" si="5"/>
        <v>0.9905723951431028</v>
      </c>
      <c r="V42" s="16">
        <f t="shared" ca="1" si="1"/>
        <v>4.7361630105746275E-2</v>
      </c>
      <c r="W42" s="16">
        <v>5.8857387005218662</v>
      </c>
      <c r="X42" s="16">
        <f t="shared" ca="1" si="6"/>
        <v>197.63961548579039</v>
      </c>
      <c r="Y42" s="16">
        <f t="shared" ca="1" si="13"/>
        <v>207.27881841593458</v>
      </c>
      <c r="Z42" s="16">
        <f t="shared" ca="1" si="7"/>
        <v>213.16455711645645</v>
      </c>
      <c r="AA42" s="16">
        <f t="shared" ca="1" si="8"/>
        <v>9.6392029301441937</v>
      </c>
      <c r="AC42" s="16">
        <v>34</v>
      </c>
      <c r="AD42" s="16">
        <f t="shared" ca="1" si="9"/>
        <v>0.61286681104110774</v>
      </c>
      <c r="AE42" s="16">
        <f t="shared" ca="1" si="10"/>
        <v>2.4480382032413499</v>
      </c>
      <c r="AF42" s="16">
        <v>2.9320963164159064</v>
      </c>
      <c r="AG42" s="16">
        <f t="shared" ca="1" si="14"/>
        <v>180.5015554623389</v>
      </c>
      <c r="AH42" s="16">
        <f t="shared" ca="1" si="15"/>
        <v>182.11226432148328</v>
      </c>
      <c r="AI42" s="16">
        <f t="shared" ca="1" si="11"/>
        <v>185.04436063789919</v>
      </c>
      <c r="AJ42" s="16">
        <f t="shared" ca="1" si="12"/>
        <v>1.6107088591443812</v>
      </c>
    </row>
    <row r="43" spans="6:36">
      <c r="F43" s="16">
        <v>35</v>
      </c>
      <c r="I43" s="16">
        <f t="shared" ca="1" si="2"/>
        <v>0.43345270313116069</v>
      </c>
      <c r="J43" s="16">
        <f t="shared" ca="1" si="0"/>
        <v>4.1798629668547767</v>
      </c>
      <c r="K43" s="16">
        <v>0.34888760032959992</v>
      </c>
      <c r="L43" s="16">
        <f t="shared" ca="1" si="16"/>
        <v>195.25232053564977</v>
      </c>
      <c r="M43" s="16">
        <f t="shared" ca="1" si="17"/>
        <v>195.25232053564977</v>
      </c>
      <c r="N43" s="16">
        <f t="shared" ca="1" si="3"/>
        <v>195.60120813597936</v>
      </c>
      <c r="O43" s="16">
        <f t="shared" ca="1" si="4"/>
        <v>0</v>
      </c>
      <c r="S43" s="16">
        <v>35</v>
      </c>
      <c r="T43" s="16">
        <f t="shared" ca="1" si="5"/>
        <v>0.43162812037693088</v>
      </c>
      <c r="V43" s="16">
        <f t="shared" ca="1" si="1"/>
        <v>4.2009544696393499</v>
      </c>
      <c r="W43" s="16">
        <v>3.1055635242774748</v>
      </c>
      <c r="X43" s="16">
        <f t="shared" ca="1" si="6"/>
        <v>201.84056995542974</v>
      </c>
      <c r="Y43" s="16">
        <f t="shared" ca="1" si="13"/>
        <v>213.16455711645645</v>
      </c>
      <c r="Z43" s="16">
        <f t="shared" ca="1" si="7"/>
        <v>216.27012064073392</v>
      </c>
      <c r="AA43" s="16">
        <f t="shared" ca="1" si="8"/>
        <v>11.323987161026707</v>
      </c>
      <c r="AC43" s="16">
        <v>35</v>
      </c>
      <c r="AD43" s="16">
        <f t="shared" ca="1" si="9"/>
        <v>0.23658501433765156</v>
      </c>
      <c r="AE43" s="16">
        <f t="shared" ca="1" si="10"/>
        <v>7.2072383349269122</v>
      </c>
      <c r="AF43" s="16">
        <v>0.36365855891598253</v>
      </c>
      <c r="AG43" s="16">
        <f t="shared" ca="1" si="14"/>
        <v>187.7087937972658</v>
      </c>
      <c r="AH43" s="16">
        <f t="shared" ca="1" si="15"/>
        <v>187.7087937972658</v>
      </c>
      <c r="AI43" s="16">
        <f t="shared" ca="1" si="11"/>
        <v>188.07245235618177</v>
      </c>
      <c r="AJ43" s="16">
        <f t="shared" ca="1" si="12"/>
        <v>0</v>
      </c>
    </row>
    <row r="44" spans="6:36">
      <c r="F44" s="16">
        <v>36</v>
      </c>
      <c r="I44" s="16">
        <f t="shared" ca="1" si="2"/>
        <v>0.3773420305552363</v>
      </c>
      <c r="J44" s="16">
        <f t="shared" ca="1" si="0"/>
        <v>4.8730162998904607</v>
      </c>
      <c r="K44" s="16">
        <v>0.95144505142368851</v>
      </c>
      <c r="L44" s="16">
        <f t="shared" ca="1" si="16"/>
        <v>200.12533683554022</v>
      </c>
      <c r="M44" s="16">
        <f t="shared" ca="1" si="17"/>
        <v>200.12533683554022</v>
      </c>
      <c r="N44" s="16">
        <f t="shared" ca="1" si="3"/>
        <v>201.07678188696391</v>
      </c>
      <c r="O44" s="16">
        <f t="shared" ca="1" si="4"/>
        <v>0</v>
      </c>
      <c r="S44" s="16">
        <v>36</v>
      </c>
      <c r="T44" s="16">
        <f t="shared" ca="1" si="5"/>
        <v>0.52727262528490926</v>
      </c>
      <c r="V44" s="16">
        <f t="shared" ca="1" si="1"/>
        <v>3.2001877433559383</v>
      </c>
      <c r="W44" s="16">
        <v>2.1273842585528122</v>
      </c>
      <c r="X44" s="16">
        <f t="shared" ca="1" si="6"/>
        <v>205.04075769878568</v>
      </c>
      <c r="Y44" s="16">
        <f t="shared" ca="1" si="13"/>
        <v>216.27012064073392</v>
      </c>
      <c r="Z44" s="16">
        <f t="shared" ca="1" si="7"/>
        <v>218.39750489928673</v>
      </c>
      <c r="AA44" s="16">
        <f t="shared" ca="1" si="8"/>
        <v>11.229362941948239</v>
      </c>
      <c r="AC44" s="16">
        <v>36</v>
      </c>
      <c r="AD44" s="16">
        <f t="shared" ca="1" si="9"/>
        <v>0.91912324720177474</v>
      </c>
      <c r="AE44" s="16">
        <f t="shared" ca="1" si="10"/>
        <v>0.42167527748390971</v>
      </c>
      <c r="AF44" s="16">
        <v>2.0077517014069031</v>
      </c>
      <c r="AG44" s="16">
        <f t="shared" ca="1" si="14"/>
        <v>188.1304690747497</v>
      </c>
      <c r="AH44" s="16">
        <f t="shared" ca="1" si="15"/>
        <v>188.1304690747497</v>
      </c>
      <c r="AI44" s="16">
        <f t="shared" ca="1" si="11"/>
        <v>190.1382207761566</v>
      </c>
      <c r="AJ44" s="16">
        <f t="shared" ca="1" si="12"/>
        <v>0</v>
      </c>
    </row>
    <row r="45" spans="6:36">
      <c r="F45" s="16">
        <v>37</v>
      </c>
      <c r="I45" s="16">
        <f t="shared" ca="1" si="2"/>
        <v>0.5989968419189784</v>
      </c>
      <c r="J45" s="16">
        <f t="shared" ca="1" si="0"/>
        <v>2.5624947656802393</v>
      </c>
      <c r="K45" s="16">
        <v>0.53273110141300695</v>
      </c>
      <c r="L45" s="16">
        <f t="shared" ca="1" si="16"/>
        <v>202.68783160122047</v>
      </c>
      <c r="M45" s="16">
        <f t="shared" ca="1" si="17"/>
        <v>202.68783160122047</v>
      </c>
      <c r="N45" s="16">
        <f t="shared" ca="1" si="3"/>
        <v>203.22056270263349</v>
      </c>
      <c r="O45" s="16">
        <f t="shared" ca="1" si="4"/>
        <v>0</v>
      </c>
      <c r="S45" s="16">
        <v>37</v>
      </c>
      <c r="T45" s="16">
        <f t="shared" ca="1" si="5"/>
        <v>0.66187566752667693</v>
      </c>
      <c r="V45" s="16">
        <f t="shared" ca="1" si="1"/>
        <v>2.0633877704404306</v>
      </c>
      <c r="W45" s="16">
        <v>0.89321573534348575</v>
      </c>
      <c r="X45" s="16">
        <f t="shared" ca="1" si="6"/>
        <v>207.10414546922613</v>
      </c>
      <c r="Y45" s="16">
        <f t="shared" ca="1" si="13"/>
        <v>218.39750489928673</v>
      </c>
      <c r="Z45" s="16">
        <f t="shared" ca="1" si="7"/>
        <v>219.29072063463022</v>
      </c>
      <c r="AA45" s="16">
        <f t="shared" ca="1" si="8"/>
        <v>11.293359430060605</v>
      </c>
      <c r="AC45" s="16">
        <v>37</v>
      </c>
      <c r="AD45" s="16">
        <f t="shared" ca="1" si="9"/>
        <v>0.33949442162126431</v>
      </c>
      <c r="AE45" s="16">
        <f t="shared" ca="1" si="10"/>
        <v>5.4014888163906551</v>
      </c>
      <c r="AF45" s="16">
        <v>2.1471602526932583</v>
      </c>
      <c r="AG45" s="16">
        <f t="shared" ca="1" si="14"/>
        <v>193.53195789114037</v>
      </c>
      <c r="AH45" s="16">
        <f t="shared" ca="1" si="15"/>
        <v>193.53195789114037</v>
      </c>
      <c r="AI45" s="16">
        <f t="shared" ca="1" si="11"/>
        <v>195.67911814383362</v>
      </c>
      <c r="AJ45" s="16">
        <f t="shared" ca="1" si="12"/>
        <v>0</v>
      </c>
    </row>
    <row r="46" spans="6:36">
      <c r="F46" s="16">
        <v>38</v>
      </c>
      <c r="I46" s="16">
        <f t="shared" ca="1" si="2"/>
        <v>0.41918562260060299</v>
      </c>
      <c r="J46" s="16">
        <f t="shared" ca="1" si="0"/>
        <v>4.3472072189742708</v>
      </c>
      <c r="K46" s="16">
        <v>2.4917752616962185</v>
      </c>
      <c r="L46" s="16">
        <f t="shared" ca="1" si="16"/>
        <v>207.03503882019473</v>
      </c>
      <c r="M46" s="16">
        <f t="shared" ca="1" si="17"/>
        <v>207.03503882019473</v>
      </c>
      <c r="N46" s="16">
        <f t="shared" ca="1" si="3"/>
        <v>209.52681408189093</v>
      </c>
      <c r="O46" s="16">
        <f t="shared" ca="1" si="4"/>
        <v>0</v>
      </c>
      <c r="S46" s="16">
        <v>38</v>
      </c>
      <c r="T46" s="16">
        <f t="shared" ca="1" si="5"/>
        <v>0.6559826615381652</v>
      </c>
      <c r="V46" s="16">
        <f t="shared" ca="1" si="1"/>
        <v>2.108104604847036</v>
      </c>
      <c r="W46" s="16">
        <v>2.4738303781243323</v>
      </c>
      <c r="X46" s="16">
        <f t="shared" ca="1" si="6"/>
        <v>209.21225007407315</v>
      </c>
      <c r="Y46" s="16">
        <f t="shared" ca="1" si="13"/>
        <v>219.29072063463022</v>
      </c>
      <c r="Z46" s="16">
        <f t="shared" ca="1" si="7"/>
        <v>221.76455101275454</v>
      </c>
      <c r="AA46" s="16">
        <f t="shared" ca="1" si="8"/>
        <v>10.078470560557065</v>
      </c>
      <c r="AC46" s="16">
        <v>38</v>
      </c>
      <c r="AD46" s="16">
        <f t="shared" ca="1" si="9"/>
        <v>0.54962187587165601</v>
      </c>
      <c r="AE46" s="16">
        <f t="shared" ca="1" si="10"/>
        <v>2.9926236780309949</v>
      </c>
      <c r="AF46" s="16">
        <v>3.8481398968474378</v>
      </c>
      <c r="AG46" s="16">
        <f t="shared" ca="1" si="14"/>
        <v>196.52458156917135</v>
      </c>
      <c r="AH46" s="16">
        <f t="shared" ca="1" si="15"/>
        <v>196.52458156917135</v>
      </c>
      <c r="AI46" s="16">
        <f t="shared" ca="1" si="11"/>
        <v>200.37272146601879</v>
      </c>
      <c r="AJ46" s="16">
        <f t="shared" ca="1" si="12"/>
        <v>0</v>
      </c>
    </row>
    <row r="47" spans="6:36">
      <c r="F47" s="16">
        <v>39</v>
      </c>
      <c r="I47" s="16">
        <f t="shared" ca="1" si="2"/>
        <v>0.60926933653270821</v>
      </c>
      <c r="J47" s="16">
        <f t="shared" ca="1" si="0"/>
        <v>2.4774742436203749</v>
      </c>
      <c r="K47" s="16">
        <v>7.8925748466444903</v>
      </c>
      <c r="L47" s="16">
        <f t="shared" ca="1" si="16"/>
        <v>209.51251306381511</v>
      </c>
      <c r="M47" s="16">
        <f t="shared" ca="1" si="17"/>
        <v>209.52681408189093</v>
      </c>
      <c r="N47" s="16">
        <f t="shared" ca="1" si="3"/>
        <v>217.41938892853543</v>
      </c>
      <c r="O47" s="16">
        <f t="shared" ca="1" si="4"/>
        <v>1.4301018075826732E-2</v>
      </c>
      <c r="S47" s="16">
        <v>39</v>
      </c>
      <c r="T47" s="16">
        <f t="shared" ca="1" si="5"/>
        <v>0.41871417954261136</v>
      </c>
      <c r="V47" s="16">
        <f t="shared" ca="1" si="1"/>
        <v>4.3528337044625651</v>
      </c>
      <c r="W47" s="16">
        <v>2.9810480056154054</v>
      </c>
      <c r="X47" s="16">
        <f t="shared" ca="1" si="6"/>
        <v>213.56508377853572</v>
      </c>
      <c r="Y47" s="16">
        <f t="shared" ca="1" si="13"/>
        <v>221.76455101275454</v>
      </c>
      <c r="Z47" s="16">
        <f t="shared" ca="1" si="7"/>
        <v>224.74559901836994</v>
      </c>
      <c r="AA47" s="16">
        <f t="shared" ca="1" si="8"/>
        <v>8.1994672342188153</v>
      </c>
      <c r="AC47" s="16">
        <v>39</v>
      </c>
      <c r="AD47" s="16">
        <f t="shared" ca="1" si="9"/>
        <v>0.11222268583398398</v>
      </c>
      <c r="AE47" s="16">
        <f t="shared" ca="1" si="10"/>
        <v>10.936350576488341</v>
      </c>
      <c r="AF47" s="16">
        <v>2.3863032929471726</v>
      </c>
      <c r="AG47" s="16">
        <f t="shared" ca="1" si="14"/>
        <v>207.46093214565968</v>
      </c>
      <c r="AH47" s="16">
        <f t="shared" ca="1" si="15"/>
        <v>207.46093214565968</v>
      </c>
      <c r="AI47" s="16">
        <f t="shared" ca="1" si="11"/>
        <v>209.84723543860684</v>
      </c>
      <c r="AJ47" s="16">
        <f t="shared" ca="1" si="12"/>
        <v>0</v>
      </c>
    </row>
    <row r="48" spans="6:36">
      <c r="F48" s="16">
        <v>40</v>
      </c>
      <c r="I48" s="16">
        <f t="shared" ca="1" si="2"/>
        <v>0.45622131838846924</v>
      </c>
      <c r="J48" s="16">
        <f t="shared" ca="1" si="0"/>
        <v>3.9238861993377121</v>
      </c>
      <c r="K48" s="16">
        <v>1.6978057191686757</v>
      </c>
      <c r="L48" s="16">
        <f t="shared" ca="1" si="16"/>
        <v>213.43639926315282</v>
      </c>
      <c r="M48" s="16">
        <f t="shared" ca="1" si="17"/>
        <v>217.41938892853543</v>
      </c>
      <c r="N48" s="16">
        <f t="shared" ca="1" si="3"/>
        <v>219.11719464770411</v>
      </c>
      <c r="O48" s="16">
        <f t="shared" ca="1" si="4"/>
        <v>3.982989665382604</v>
      </c>
      <c r="S48" s="16">
        <v>40</v>
      </c>
      <c r="T48" s="16">
        <f t="shared" ca="1" si="5"/>
        <v>0.44049126348888668</v>
      </c>
      <c r="V48" s="16">
        <f t="shared" ca="1" si="1"/>
        <v>4.0993233348598306</v>
      </c>
      <c r="W48" s="16">
        <v>4.0604876857814265</v>
      </c>
      <c r="X48" s="16">
        <f t="shared" ca="1" si="6"/>
        <v>217.66440711339555</v>
      </c>
      <c r="Y48" s="16">
        <f t="shared" ca="1" si="13"/>
        <v>224.74559901836994</v>
      </c>
      <c r="Z48" s="16">
        <f t="shared" ca="1" si="7"/>
        <v>228.80608670415137</v>
      </c>
      <c r="AA48" s="16">
        <f t="shared" ca="1" si="8"/>
        <v>7.0811919049743892</v>
      </c>
      <c r="AC48" s="16">
        <v>40</v>
      </c>
      <c r="AD48" s="16">
        <f t="shared" ca="1" si="9"/>
        <v>0.50891288756606134</v>
      </c>
      <c r="AE48" s="16">
        <f t="shared" ca="1" si="10"/>
        <v>3.3773921067473278</v>
      </c>
      <c r="AF48" s="16">
        <v>3.8548539689321575</v>
      </c>
      <c r="AG48" s="16">
        <f t="shared" ca="1" si="14"/>
        <v>210.83832425240701</v>
      </c>
      <c r="AH48" s="16">
        <f t="shared" ca="1" si="15"/>
        <v>210.83832425240701</v>
      </c>
      <c r="AI48" s="16">
        <f t="shared" ca="1" si="11"/>
        <v>214.69317822133917</v>
      </c>
      <c r="AJ48" s="16">
        <f t="shared" ca="1" si="12"/>
        <v>0</v>
      </c>
    </row>
    <row r="49" spans="6:36">
      <c r="F49" s="16">
        <v>41</v>
      </c>
      <c r="I49" s="16">
        <f t="shared" ca="1" si="2"/>
        <v>0.92635281789029</v>
      </c>
      <c r="J49" s="16">
        <f t="shared" ca="1" si="0"/>
        <v>0.38250052031215981</v>
      </c>
      <c r="K49" s="16">
        <v>6.7404400769066442</v>
      </c>
      <c r="L49" s="16">
        <f t="shared" ca="1" si="16"/>
        <v>213.81889978346499</v>
      </c>
      <c r="M49" s="16">
        <f t="shared" ca="1" si="17"/>
        <v>219.11719464770411</v>
      </c>
      <c r="N49" s="16">
        <f t="shared" ca="1" si="3"/>
        <v>225.85763472461076</v>
      </c>
      <c r="O49" s="16">
        <f t="shared" ca="1" si="4"/>
        <v>5.298294864239125</v>
      </c>
      <c r="S49" s="16">
        <v>41</v>
      </c>
      <c r="T49" s="16">
        <f t="shared" ca="1" si="5"/>
        <v>0.43577609243077875</v>
      </c>
      <c r="V49" s="16">
        <f t="shared" ca="1" si="1"/>
        <v>4.1531335850774358</v>
      </c>
      <c r="W49" s="16">
        <v>0.97250282296212653</v>
      </c>
      <c r="X49" s="16">
        <f t="shared" ca="1" si="6"/>
        <v>221.81754069847298</v>
      </c>
      <c r="Y49" s="16">
        <f t="shared" ca="1" si="13"/>
        <v>228.80608670415137</v>
      </c>
      <c r="Z49" s="16">
        <f t="shared" ca="1" si="7"/>
        <v>229.7785895271135</v>
      </c>
      <c r="AA49" s="16">
        <f t="shared" ca="1" si="8"/>
        <v>6.988546005678387</v>
      </c>
      <c r="AC49" s="16">
        <v>41</v>
      </c>
      <c r="AD49" s="16">
        <f t="shared" ca="1" si="9"/>
        <v>0.91976530406272516</v>
      </c>
      <c r="AE49" s="16">
        <f t="shared" ca="1" si="10"/>
        <v>0.41818372881664667</v>
      </c>
      <c r="AF49" s="16">
        <v>2.1821955015717034</v>
      </c>
      <c r="AG49" s="16">
        <f t="shared" ca="1" si="14"/>
        <v>211.25650798122365</v>
      </c>
      <c r="AH49" s="16">
        <f t="shared" ca="1" si="15"/>
        <v>214.69317822133917</v>
      </c>
      <c r="AI49" s="16">
        <f t="shared" ca="1" si="11"/>
        <v>216.87537372291087</v>
      </c>
      <c r="AJ49" s="16">
        <f t="shared" ca="1" si="12"/>
        <v>3.436670240115518</v>
      </c>
    </row>
    <row r="50" spans="6:36">
      <c r="F50" s="16">
        <v>42</v>
      </c>
      <c r="I50" s="16">
        <f t="shared" ca="1" si="2"/>
        <v>0.32780420646613151</v>
      </c>
      <c r="J50" s="16">
        <f t="shared" ca="1" si="0"/>
        <v>5.5766939016911703</v>
      </c>
      <c r="K50" s="16">
        <v>2.7964720603045747</v>
      </c>
      <c r="L50" s="16">
        <f t="shared" ca="1" si="16"/>
        <v>219.39559368515614</v>
      </c>
      <c r="M50" s="16">
        <f t="shared" ca="1" si="17"/>
        <v>225.85763472461076</v>
      </c>
      <c r="N50" s="16">
        <f t="shared" ca="1" si="3"/>
        <v>228.65410678491534</v>
      </c>
      <c r="O50" s="16">
        <f t="shared" ca="1" si="4"/>
        <v>6.4620410394546184</v>
      </c>
      <c r="S50" s="16">
        <v>42</v>
      </c>
      <c r="T50" s="16">
        <f t="shared" ca="1" si="5"/>
        <v>0.64759291690755483</v>
      </c>
      <c r="V50" s="16">
        <f t="shared" ca="1" si="1"/>
        <v>2.1724649734410066</v>
      </c>
      <c r="W50" s="16">
        <v>0.92379528183843507</v>
      </c>
      <c r="X50" s="16">
        <f t="shared" ca="1" si="6"/>
        <v>223.99000567191399</v>
      </c>
      <c r="Y50" s="16">
        <f t="shared" ca="1" si="13"/>
        <v>229.7785895271135</v>
      </c>
      <c r="Z50" s="16">
        <f t="shared" ca="1" si="7"/>
        <v>230.70238480895193</v>
      </c>
      <c r="AA50" s="16">
        <f t="shared" ca="1" si="8"/>
        <v>5.788583855199505</v>
      </c>
      <c r="AC50" s="16">
        <v>42</v>
      </c>
      <c r="AD50" s="16">
        <f t="shared" ca="1" si="9"/>
        <v>0.63344585970952916</v>
      </c>
      <c r="AE50" s="16">
        <f t="shared" ca="1" si="10"/>
        <v>2.282903725260804</v>
      </c>
      <c r="AF50" s="16">
        <v>3.0536820581682789</v>
      </c>
      <c r="AG50" s="16">
        <f t="shared" ca="1" si="14"/>
        <v>213.53941170648446</v>
      </c>
      <c r="AH50" s="16">
        <f t="shared" ca="1" si="15"/>
        <v>216.87537372291087</v>
      </c>
      <c r="AI50" s="16">
        <f t="shared" ca="1" si="11"/>
        <v>219.92905578107914</v>
      </c>
      <c r="AJ50" s="16">
        <f t="shared" ca="1" si="12"/>
        <v>3.3359620164264072</v>
      </c>
    </row>
    <row r="51" spans="6:36">
      <c r="F51" s="16">
        <v>43</v>
      </c>
      <c r="I51" s="16">
        <f t="shared" ca="1" si="2"/>
        <v>0.18056304559283298</v>
      </c>
      <c r="J51" s="16">
        <f t="shared" ca="1" si="0"/>
        <v>8.5583763956577172</v>
      </c>
      <c r="K51" s="16">
        <v>1.4018982512894069</v>
      </c>
      <c r="L51" s="16">
        <f t="shared" ca="1" si="16"/>
        <v>227.95397008081386</v>
      </c>
      <c r="M51" s="16">
        <f t="shared" ca="1" si="17"/>
        <v>228.65410678491534</v>
      </c>
      <c r="N51" s="16">
        <f t="shared" ca="1" si="3"/>
        <v>230.05600503620474</v>
      </c>
      <c r="O51" s="16">
        <f t="shared" ca="1" si="4"/>
        <v>0.70013670410148166</v>
      </c>
      <c r="S51" s="16">
        <v>43</v>
      </c>
      <c r="T51" s="16">
        <f t="shared" ca="1" si="5"/>
        <v>0.31951797092292977</v>
      </c>
      <c r="V51" s="16">
        <f t="shared" ca="1" si="1"/>
        <v>5.7047087986311373</v>
      </c>
      <c r="W51" s="16">
        <v>4.5949888607440412</v>
      </c>
      <c r="X51" s="16">
        <f t="shared" ca="1" si="6"/>
        <v>229.69471447054514</v>
      </c>
      <c r="Y51" s="16">
        <f t="shared" ca="1" si="13"/>
        <v>230.70238480895193</v>
      </c>
      <c r="Z51" s="16">
        <f t="shared" ca="1" si="7"/>
        <v>235.29737366969599</v>
      </c>
      <c r="AA51" s="16">
        <f t="shared" ca="1" si="8"/>
        <v>1.0076703384067969</v>
      </c>
      <c r="AC51" s="16">
        <v>43</v>
      </c>
      <c r="AD51" s="16">
        <f t="shared" ca="1" si="9"/>
        <v>0.12633449353117454</v>
      </c>
      <c r="AE51" s="16">
        <f t="shared" ca="1" si="10"/>
        <v>10.344110894929583</v>
      </c>
      <c r="AF51" s="16">
        <v>2.7198095645008697</v>
      </c>
      <c r="AG51" s="16">
        <f t="shared" ca="1" si="14"/>
        <v>223.88352260141403</v>
      </c>
      <c r="AH51" s="16">
        <f t="shared" ca="1" si="15"/>
        <v>223.88352260141403</v>
      </c>
      <c r="AI51" s="16">
        <f t="shared" ca="1" si="11"/>
        <v>226.60333216591491</v>
      </c>
      <c r="AJ51" s="16">
        <f t="shared" ca="1" si="12"/>
        <v>0</v>
      </c>
    </row>
    <row r="52" spans="6:36">
      <c r="F52" s="16">
        <v>44</v>
      </c>
      <c r="I52" s="16">
        <f t="shared" ca="1" si="2"/>
        <v>0.64078314084386889</v>
      </c>
      <c r="J52" s="16">
        <f t="shared" ca="1" si="0"/>
        <v>2.2253209655930699</v>
      </c>
      <c r="K52" s="16">
        <v>4.2911465804010129</v>
      </c>
      <c r="L52" s="16">
        <f t="shared" ca="1" si="16"/>
        <v>230.17929104640692</v>
      </c>
      <c r="M52" s="16">
        <f t="shared" ca="1" si="17"/>
        <v>230.17929104640692</v>
      </c>
      <c r="N52" s="16">
        <f t="shared" ca="1" si="3"/>
        <v>234.47043762680792</v>
      </c>
      <c r="O52" s="16">
        <f t="shared" ca="1" si="4"/>
        <v>0</v>
      </c>
      <c r="S52" s="16">
        <v>44</v>
      </c>
      <c r="T52" s="16">
        <f t="shared" ca="1" si="5"/>
        <v>0.39976415625518202</v>
      </c>
      <c r="V52" s="16">
        <f t="shared" ca="1" si="1"/>
        <v>4.5844025756207696</v>
      </c>
      <c r="W52" s="16">
        <v>5.2453993346964936</v>
      </c>
      <c r="X52" s="16">
        <f t="shared" ca="1" si="6"/>
        <v>234.27911704616591</v>
      </c>
      <c r="Y52" s="16">
        <f t="shared" ca="1" si="13"/>
        <v>235.29737366969599</v>
      </c>
      <c r="Z52" s="16">
        <f t="shared" ca="1" si="7"/>
        <v>240.54277300439247</v>
      </c>
      <c r="AA52" s="16">
        <f t="shared" ca="1" si="8"/>
        <v>1.0182566235300783</v>
      </c>
      <c r="AC52" s="16">
        <v>44</v>
      </c>
      <c r="AD52" s="16">
        <f t="shared" ca="1" si="9"/>
        <v>0.92556953195506286</v>
      </c>
      <c r="AE52" s="16">
        <f t="shared" ca="1" si="10"/>
        <v>0.38673010359895837</v>
      </c>
      <c r="AF52" s="16">
        <v>1.3544114505447553</v>
      </c>
      <c r="AG52" s="16">
        <f t="shared" ca="1" si="14"/>
        <v>224.27025270501298</v>
      </c>
      <c r="AH52" s="16">
        <f t="shared" ca="1" si="15"/>
        <v>226.60333216591491</v>
      </c>
      <c r="AI52" s="16">
        <f t="shared" ca="1" si="11"/>
        <v>227.95774361645965</v>
      </c>
      <c r="AJ52" s="16">
        <f t="shared" ca="1" si="12"/>
        <v>2.3330794609019279</v>
      </c>
    </row>
    <row r="53" spans="6:36">
      <c r="F53" s="16">
        <v>45</v>
      </c>
      <c r="I53" s="16">
        <f t="shared" ca="1" si="2"/>
        <v>0.62457650272052501</v>
      </c>
      <c r="J53" s="16">
        <f t="shared" ca="1" si="0"/>
        <v>2.3534072728229081</v>
      </c>
      <c r="K53" s="16">
        <v>6.4237800225836974</v>
      </c>
      <c r="L53" s="16">
        <f t="shared" ca="1" si="16"/>
        <v>232.53269831922984</v>
      </c>
      <c r="M53" s="16">
        <f t="shared" ca="1" si="17"/>
        <v>234.47043762680792</v>
      </c>
      <c r="N53" s="16">
        <f t="shared" ca="1" si="3"/>
        <v>240.89421764939161</v>
      </c>
      <c r="O53" s="16">
        <f t="shared" ca="1" si="4"/>
        <v>1.9377393075780844</v>
      </c>
      <c r="S53" s="16">
        <v>45</v>
      </c>
      <c r="T53" s="16">
        <f t="shared" ca="1" si="5"/>
        <v>0.3356075921004894</v>
      </c>
      <c r="V53" s="16">
        <f t="shared" ca="1" si="1"/>
        <v>5.4590634108814449</v>
      </c>
      <c r="W53" s="16">
        <v>0.58467360454115425</v>
      </c>
      <c r="X53" s="16">
        <f t="shared" ca="1" si="6"/>
        <v>239.73818045704735</v>
      </c>
      <c r="Y53" s="16">
        <f t="shared" ca="1" si="13"/>
        <v>240.54277300439247</v>
      </c>
      <c r="Z53" s="16">
        <f t="shared" ca="1" si="7"/>
        <v>241.12744660893364</v>
      </c>
      <c r="AA53" s="16">
        <f t="shared" ca="1" si="8"/>
        <v>0.80459254734512342</v>
      </c>
      <c r="AC53" s="16">
        <v>45</v>
      </c>
      <c r="AD53" s="16">
        <f t="shared" ca="1" si="9"/>
        <v>0.49726355206415607</v>
      </c>
      <c r="AE53" s="16">
        <f t="shared" ca="1" si="10"/>
        <v>3.4931755379699374</v>
      </c>
      <c r="AF53" s="16">
        <v>1.1275978881191442</v>
      </c>
      <c r="AG53" s="16">
        <f t="shared" ca="1" si="14"/>
        <v>227.76342824298291</v>
      </c>
      <c r="AH53" s="16">
        <f t="shared" ca="1" si="15"/>
        <v>227.95774361645965</v>
      </c>
      <c r="AI53" s="16">
        <f t="shared" ca="1" si="11"/>
        <v>229.08534150457879</v>
      </c>
      <c r="AJ53" s="16">
        <f t="shared" ca="1" si="12"/>
        <v>0.19431537347674066</v>
      </c>
    </row>
    <row r="54" spans="6:36">
      <c r="F54" s="16">
        <v>46</v>
      </c>
      <c r="I54" s="16">
        <f t="shared" ca="1" si="2"/>
        <v>0.84015909576310344</v>
      </c>
      <c r="J54" s="16">
        <f t="shared" ca="1" si="0"/>
        <v>0.87082002680329829</v>
      </c>
      <c r="K54" s="16">
        <v>6.8730124820703757</v>
      </c>
      <c r="L54" s="16">
        <f t="shared" ca="1" si="16"/>
        <v>233.40351834603314</v>
      </c>
      <c r="M54" s="16">
        <f t="shared" ca="1" si="17"/>
        <v>240.89421764939161</v>
      </c>
      <c r="N54" s="16">
        <f t="shared" ca="1" si="3"/>
        <v>247.76723013146199</v>
      </c>
      <c r="O54" s="16">
        <f t="shared" ca="1" si="4"/>
        <v>7.4906993033584683</v>
      </c>
      <c r="S54" s="16">
        <v>46</v>
      </c>
      <c r="T54" s="16">
        <f t="shared" ca="1" si="5"/>
        <v>0.89574786736923029</v>
      </c>
      <c r="V54" s="16">
        <f t="shared" ca="1" si="1"/>
        <v>0.55048151816236301</v>
      </c>
      <c r="W54" s="16">
        <v>0.84835352641377004</v>
      </c>
      <c r="X54" s="16">
        <f t="shared" ca="1" si="6"/>
        <v>240.28866197520972</v>
      </c>
      <c r="Y54" s="16">
        <f t="shared" ca="1" si="13"/>
        <v>241.12744660893364</v>
      </c>
      <c r="Z54" s="16">
        <f t="shared" ca="1" si="7"/>
        <v>241.97580013534741</v>
      </c>
      <c r="AA54" s="16">
        <f t="shared" ca="1" si="8"/>
        <v>0.8387846337239182</v>
      </c>
      <c r="AC54" s="16">
        <v>46</v>
      </c>
      <c r="AD54" s="16">
        <f t="shared" ca="1" si="9"/>
        <v>0.79777959972031676</v>
      </c>
      <c r="AE54" s="16">
        <f t="shared" ca="1" si="10"/>
        <v>1.1296145525335479</v>
      </c>
      <c r="AF54" s="16">
        <v>3.0483108005005035</v>
      </c>
      <c r="AG54" s="16">
        <f t="shared" ca="1" si="14"/>
        <v>228.89304279551646</v>
      </c>
      <c r="AH54" s="16">
        <f t="shared" ca="1" si="15"/>
        <v>229.08534150457879</v>
      </c>
      <c r="AI54" s="16">
        <f t="shared" ca="1" si="11"/>
        <v>232.13365230507929</v>
      </c>
      <c r="AJ54" s="16">
        <f t="shared" ca="1" si="12"/>
        <v>0.19229870906232804</v>
      </c>
    </row>
    <row r="55" spans="6:36">
      <c r="F55" s="16">
        <v>47</v>
      </c>
      <c r="I55" s="16">
        <f t="shared" ca="1" si="2"/>
        <v>0.34401138891162697</v>
      </c>
      <c r="J55" s="16">
        <f t="shared" ca="1" si="0"/>
        <v>5.3354025742776603</v>
      </c>
      <c r="K55" s="16">
        <v>7.2475356303598133</v>
      </c>
      <c r="L55" s="16">
        <f t="shared" ca="1" si="16"/>
        <v>238.73892092031079</v>
      </c>
      <c r="M55" s="16">
        <f t="shared" ca="1" si="17"/>
        <v>247.76723013146199</v>
      </c>
      <c r="N55" s="16">
        <f t="shared" ca="1" si="3"/>
        <v>255.01476576182179</v>
      </c>
      <c r="O55" s="16">
        <f t="shared" ca="1" si="4"/>
        <v>9.0283092111511962</v>
      </c>
      <c r="S55" s="16">
        <v>47</v>
      </c>
      <c r="T55" s="16">
        <f t="shared" ca="1" si="5"/>
        <v>9.3557980523964801E-2</v>
      </c>
      <c r="V55" s="16">
        <f t="shared" ca="1" si="1"/>
        <v>11.845869611610322</v>
      </c>
      <c r="W55" s="16">
        <v>1.752189703054903</v>
      </c>
      <c r="X55" s="16">
        <f t="shared" ca="1" si="6"/>
        <v>252.13453158682003</v>
      </c>
      <c r="Y55" s="16">
        <f t="shared" ca="1" si="13"/>
        <v>252.13453158682003</v>
      </c>
      <c r="Z55" s="16">
        <f t="shared" ca="1" si="7"/>
        <v>253.88672128987494</v>
      </c>
      <c r="AA55" s="16">
        <f t="shared" ca="1" si="8"/>
        <v>0</v>
      </c>
      <c r="AC55" s="16">
        <v>47</v>
      </c>
      <c r="AD55" s="16">
        <f t="shared" ca="1" si="9"/>
        <v>0.66588436500909243</v>
      </c>
      <c r="AE55" s="16">
        <f t="shared" ca="1" si="10"/>
        <v>2.0331962481449009</v>
      </c>
      <c r="AF55" s="16">
        <v>2.7510605182042909</v>
      </c>
      <c r="AG55" s="16">
        <f t="shared" ca="1" si="14"/>
        <v>230.92623904366135</v>
      </c>
      <c r="AH55" s="16">
        <f t="shared" ca="1" si="15"/>
        <v>232.13365230507929</v>
      </c>
      <c r="AI55" s="16">
        <f t="shared" ca="1" si="11"/>
        <v>234.88471282328359</v>
      </c>
      <c r="AJ55" s="16">
        <f t="shared" ca="1" si="12"/>
        <v>1.2074132614179405</v>
      </c>
    </row>
    <row r="56" spans="6:36">
      <c r="F56" s="16">
        <v>48</v>
      </c>
      <c r="I56" s="16">
        <f t="shared" ca="1" si="2"/>
        <v>0.13929726672629505</v>
      </c>
      <c r="J56" s="16">
        <f t="shared" ca="1" si="0"/>
        <v>9.8557250993997165</v>
      </c>
      <c r="K56" s="16">
        <v>2.1719412823877682</v>
      </c>
      <c r="L56" s="16">
        <f t="shared" ca="1" si="16"/>
        <v>248.5946460197105</v>
      </c>
      <c r="M56" s="16">
        <f t="shared" ca="1" si="17"/>
        <v>255.01476576182179</v>
      </c>
      <c r="N56" s="16">
        <f t="shared" ca="1" si="3"/>
        <v>257.18670704420958</v>
      </c>
      <c r="O56" s="16">
        <f t="shared" ca="1" si="4"/>
        <v>6.4201197421112965</v>
      </c>
      <c r="S56" s="16">
        <v>48</v>
      </c>
      <c r="T56" s="16">
        <f t="shared" ca="1" si="5"/>
        <v>0.10244957179606373</v>
      </c>
      <c r="V56" s="16">
        <f t="shared" ca="1" si="1"/>
        <v>11.391922919720944</v>
      </c>
      <c r="W56" s="16">
        <v>1.3359782708212531</v>
      </c>
      <c r="X56" s="16">
        <f t="shared" ca="1" si="6"/>
        <v>263.52645450654097</v>
      </c>
      <c r="Y56" s="16">
        <f t="shared" ca="1" si="13"/>
        <v>263.52645450654097</v>
      </c>
      <c r="Z56" s="16">
        <f t="shared" ca="1" si="7"/>
        <v>264.86243277736224</v>
      </c>
      <c r="AA56" s="16">
        <f t="shared" ca="1" si="8"/>
        <v>0</v>
      </c>
      <c r="AC56" s="16">
        <v>48</v>
      </c>
      <c r="AD56" s="16">
        <f t="shared" ca="1" si="9"/>
        <v>0.53711986927184696</v>
      </c>
      <c r="AE56" s="16">
        <f t="shared" ca="1" si="10"/>
        <v>3.1076699456883974</v>
      </c>
      <c r="AF56" s="16">
        <v>1.6924344615009004</v>
      </c>
      <c r="AG56" s="16">
        <f t="shared" ca="1" si="14"/>
        <v>234.03390898934975</v>
      </c>
      <c r="AH56" s="16">
        <f t="shared" ca="1" si="15"/>
        <v>234.88471282328359</v>
      </c>
      <c r="AI56" s="16">
        <f t="shared" ca="1" si="11"/>
        <v>236.5771472847845</v>
      </c>
      <c r="AJ56" s="16">
        <f t="shared" ca="1" si="12"/>
        <v>0.8508038339338384</v>
      </c>
    </row>
    <row r="57" spans="6:36">
      <c r="F57" s="16">
        <v>49</v>
      </c>
      <c r="I57" s="16">
        <f t="shared" ca="1" si="2"/>
        <v>0.7205068577848408</v>
      </c>
      <c r="J57" s="16">
        <f t="shared" ca="1" si="0"/>
        <v>1.6390017274823745</v>
      </c>
      <c r="K57" s="16">
        <v>5.6090578936124755</v>
      </c>
      <c r="L57" s="16">
        <f t="shared" ca="1" si="16"/>
        <v>250.23364774719286</v>
      </c>
      <c r="M57" s="16">
        <f t="shared" ca="1" si="17"/>
        <v>257.18670704420958</v>
      </c>
      <c r="N57" s="16">
        <f t="shared" ca="1" si="3"/>
        <v>262.79576493782207</v>
      </c>
      <c r="O57" s="16">
        <f t="shared" ca="1" si="4"/>
        <v>6.953059297016722</v>
      </c>
      <c r="S57" s="16">
        <v>49</v>
      </c>
      <c r="T57" s="16">
        <f t="shared" ca="1" si="5"/>
        <v>0.17846328975433301</v>
      </c>
      <c r="V57" s="16">
        <f t="shared" ca="1" si="1"/>
        <v>8.6168617927643893</v>
      </c>
      <c r="W57" s="16">
        <v>0.55940427869502851</v>
      </c>
      <c r="X57" s="16">
        <f t="shared" ca="1" si="6"/>
        <v>272.14331629930535</v>
      </c>
      <c r="Y57" s="16">
        <f t="shared" ca="1" si="13"/>
        <v>272.14331629930535</v>
      </c>
      <c r="Z57" s="16">
        <f t="shared" ca="1" si="7"/>
        <v>272.70272057800037</v>
      </c>
      <c r="AA57" s="16">
        <f t="shared" ca="1" si="8"/>
        <v>0</v>
      </c>
      <c r="AC57" s="16">
        <v>49</v>
      </c>
      <c r="AD57" s="16">
        <f t="shared" ca="1" si="9"/>
        <v>0.95517520498736785</v>
      </c>
      <c r="AE57" s="16">
        <f t="shared" ca="1" si="10"/>
        <v>0.22930247304254861</v>
      </c>
      <c r="AF57" s="16">
        <v>1.3892025513473922</v>
      </c>
      <c r="AG57" s="16">
        <f t="shared" ca="1" si="14"/>
        <v>234.26321146239229</v>
      </c>
      <c r="AH57" s="16">
        <f t="shared" ca="1" si="15"/>
        <v>236.5771472847845</v>
      </c>
      <c r="AI57" s="16">
        <f t="shared" ca="1" si="11"/>
        <v>237.96634983613188</v>
      </c>
      <c r="AJ57" s="16">
        <f t="shared" ca="1" si="12"/>
        <v>2.3139358223922102</v>
      </c>
    </row>
    <row r="58" spans="6:36">
      <c r="F58" s="16">
        <v>50</v>
      </c>
      <c r="I58" s="16">
        <f t="shared" ca="1" si="2"/>
        <v>0.75219680210150286</v>
      </c>
      <c r="J58" s="16">
        <f t="shared" ca="1" si="0"/>
        <v>1.4237864217442282</v>
      </c>
      <c r="K58" s="16">
        <v>1.5994140446180609</v>
      </c>
      <c r="L58" s="16">
        <f t="shared" ca="1" si="16"/>
        <v>251.6574341689371</v>
      </c>
      <c r="M58" s="16">
        <f t="shared" ca="1" si="17"/>
        <v>262.79576493782207</v>
      </c>
      <c r="N58" s="16">
        <f t="shared" ca="1" si="3"/>
        <v>264.39517898244014</v>
      </c>
      <c r="O58" s="16">
        <f t="shared" ca="1" si="4"/>
        <v>11.13833076888497</v>
      </c>
      <c r="S58" s="16">
        <v>50</v>
      </c>
      <c r="T58" s="16">
        <f t="shared" ca="1" si="5"/>
        <v>0.77235690951116032</v>
      </c>
      <c r="V58" s="16">
        <f t="shared" ca="1" si="1"/>
        <v>1.2915425888688594</v>
      </c>
      <c r="W58" s="16">
        <v>3.3827936643574326</v>
      </c>
      <c r="X58" s="16">
        <f t="shared" ca="1" si="6"/>
        <v>273.43485888817423</v>
      </c>
      <c r="Y58" s="16">
        <f t="shared" ca="1" si="13"/>
        <v>273.43485888817423</v>
      </c>
      <c r="Z58" s="16">
        <f t="shared" ca="1" si="7"/>
        <v>276.81765255253168</v>
      </c>
      <c r="AA58" s="16">
        <f t="shared" ca="1" si="8"/>
        <v>0</v>
      </c>
      <c r="AC58" s="16">
        <v>50</v>
      </c>
      <c r="AD58" s="16">
        <f t="shared" ca="1" si="9"/>
        <v>0.89831131581099821</v>
      </c>
      <c r="AE58" s="16">
        <f t="shared" ca="1" si="10"/>
        <v>0.53619296954403872</v>
      </c>
      <c r="AF58" s="16">
        <v>2.726035340433973</v>
      </c>
      <c r="AG58" s="16">
        <f t="shared" ca="1" si="14"/>
        <v>234.79940443193632</v>
      </c>
      <c r="AH58" s="16">
        <f t="shared" ca="1" si="15"/>
        <v>237.96634983613188</v>
      </c>
      <c r="AI58" s="16">
        <f t="shared" ca="1" si="11"/>
        <v>240.69238517656586</v>
      </c>
      <c r="AJ58" s="16">
        <f t="shared" ca="1" si="12"/>
        <v>3.1669454041955589</v>
      </c>
    </row>
    <row r="59" spans="6:36">
      <c r="F59" s="16">
        <v>51</v>
      </c>
      <c r="I59" s="16">
        <f t="shared" ca="1" si="2"/>
        <v>0.51181359311776187</v>
      </c>
      <c r="J59" s="16">
        <f t="shared" ca="1" si="0"/>
        <v>3.3489739808811847</v>
      </c>
      <c r="K59" s="16">
        <v>5.9227881710257275</v>
      </c>
      <c r="L59" s="16">
        <f t="shared" ca="1" si="16"/>
        <v>255.0064081498183</v>
      </c>
      <c r="M59" s="16">
        <f t="shared" ca="1" si="17"/>
        <v>264.39517898244014</v>
      </c>
      <c r="N59" s="16">
        <f t="shared" ca="1" si="3"/>
        <v>270.31796715346587</v>
      </c>
      <c r="O59" s="16">
        <f t="shared" ca="1" si="4"/>
        <v>9.3887708326218444</v>
      </c>
      <c r="S59" s="16">
        <v>51</v>
      </c>
      <c r="T59" s="16">
        <f t="shared" ca="1" si="5"/>
        <v>0.55674681976904183</v>
      </c>
      <c r="V59" s="16">
        <f t="shared" ca="1" si="1"/>
        <v>2.9282234249780483</v>
      </c>
      <c r="W59" s="16">
        <v>1.175572985015412</v>
      </c>
      <c r="X59" s="16">
        <f t="shared" ca="1" si="6"/>
        <v>276.36308231315229</v>
      </c>
      <c r="Y59" s="16">
        <f t="shared" ca="1" si="13"/>
        <v>276.81765255253168</v>
      </c>
      <c r="Z59" s="16">
        <f t="shared" ca="1" si="7"/>
        <v>277.99322553754712</v>
      </c>
      <c r="AA59" s="16">
        <f t="shared" ca="1" si="8"/>
        <v>0.45457023937939312</v>
      </c>
      <c r="AC59" s="16">
        <v>51</v>
      </c>
      <c r="AD59" s="16">
        <f t="shared" ca="1" si="9"/>
        <v>0.22271874393686819</v>
      </c>
      <c r="AE59" s="16">
        <f t="shared" ca="1" si="10"/>
        <v>7.5092277075162972</v>
      </c>
      <c r="AF59" s="16">
        <v>1.4633014923551133</v>
      </c>
      <c r="AG59" s="16">
        <f t="shared" ca="1" si="14"/>
        <v>242.30863213945261</v>
      </c>
      <c r="AH59" s="16">
        <f t="shared" ca="1" si="15"/>
        <v>242.30863213945261</v>
      </c>
      <c r="AI59" s="16">
        <f t="shared" ca="1" si="11"/>
        <v>243.77193363180771</v>
      </c>
      <c r="AJ59" s="16">
        <f t="shared" ca="1" si="12"/>
        <v>0</v>
      </c>
    </row>
    <row r="60" spans="6:36">
      <c r="F60" s="16">
        <v>52</v>
      </c>
      <c r="I60" s="16">
        <f t="shared" ca="1" si="2"/>
        <v>0.86778972975182567</v>
      </c>
      <c r="J60" s="16">
        <f t="shared" ca="1" si="0"/>
        <v>0.70902920248991785</v>
      </c>
      <c r="K60" s="16">
        <v>2.4707785271767326</v>
      </c>
      <c r="L60" s="16">
        <f t="shared" ca="1" si="16"/>
        <v>255.71543735230821</v>
      </c>
      <c r="M60" s="16">
        <f t="shared" ca="1" si="17"/>
        <v>270.31796715346587</v>
      </c>
      <c r="N60" s="16">
        <f t="shared" ca="1" si="3"/>
        <v>272.78874568064259</v>
      </c>
      <c r="O60" s="16">
        <f t="shared" ca="1" si="4"/>
        <v>14.602529801157658</v>
      </c>
      <c r="S60" s="16">
        <v>52</v>
      </c>
      <c r="T60" s="16">
        <f t="shared" ca="1" si="5"/>
        <v>0.88525103129449989</v>
      </c>
      <c r="V60" s="16">
        <f t="shared" ca="1" si="1"/>
        <v>0.60942011507685989</v>
      </c>
      <c r="W60" s="16">
        <v>4.7802972502822962</v>
      </c>
      <c r="X60" s="16">
        <f t="shared" ca="1" si="6"/>
        <v>276.97250242822918</v>
      </c>
      <c r="Y60" s="16">
        <f t="shared" ca="1" si="13"/>
        <v>277.99322553754712</v>
      </c>
      <c r="Z60" s="16">
        <f t="shared" ca="1" si="7"/>
        <v>282.77352278782939</v>
      </c>
      <c r="AA60" s="16">
        <f t="shared" ca="1" si="8"/>
        <v>1.0207231093179416</v>
      </c>
      <c r="AC60" s="16">
        <v>52</v>
      </c>
      <c r="AD60" s="16">
        <f t="shared" ca="1" si="9"/>
        <v>0.53327639272119431</v>
      </c>
      <c r="AE60" s="16">
        <f t="shared" ca="1" si="10"/>
        <v>3.1435771438488933</v>
      </c>
      <c r="AF60" s="16">
        <v>2.9202551347392194</v>
      </c>
      <c r="AG60" s="16">
        <f t="shared" ca="1" si="14"/>
        <v>245.4522092833015</v>
      </c>
      <c r="AH60" s="16">
        <f t="shared" ca="1" si="15"/>
        <v>245.4522092833015</v>
      </c>
      <c r="AI60" s="16">
        <f t="shared" ca="1" si="11"/>
        <v>248.37246441804072</v>
      </c>
      <c r="AJ60" s="16">
        <f t="shared" ca="1" si="12"/>
        <v>0</v>
      </c>
    </row>
    <row r="61" spans="6:36">
      <c r="F61" s="16">
        <v>53</v>
      </c>
      <c r="I61" s="16">
        <f t="shared" ca="1" si="2"/>
        <v>0.23286202964095115</v>
      </c>
      <c r="J61" s="16">
        <f t="shared" ca="1" si="0"/>
        <v>7.286545741343577</v>
      </c>
      <c r="K61" s="16">
        <v>5.064607684560686</v>
      </c>
      <c r="L61" s="16">
        <f t="shared" ca="1" si="16"/>
        <v>263.0019830936518</v>
      </c>
      <c r="M61" s="16">
        <f t="shared" ca="1" si="17"/>
        <v>272.78874568064259</v>
      </c>
      <c r="N61" s="16">
        <f t="shared" ca="1" si="3"/>
        <v>277.8533533652033</v>
      </c>
      <c r="O61" s="16">
        <f t="shared" ca="1" si="4"/>
        <v>9.7867625869907897</v>
      </c>
      <c r="S61" s="16">
        <v>53</v>
      </c>
      <c r="T61" s="16">
        <f t="shared" ca="1" si="5"/>
        <v>0.33332898890501261</v>
      </c>
      <c r="V61" s="16">
        <f t="shared" ca="1" si="1"/>
        <v>5.4931266101900285</v>
      </c>
      <c r="W61" s="16">
        <v>0.70516067995239118</v>
      </c>
      <c r="X61" s="16">
        <f t="shared" ca="1" si="6"/>
        <v>282.46562903841919</v>
      </c>
      <c r="Y61" s="16">
        <f t="shared" ca="1" si="13"/>
        <v>282.77352278782939</v>
      </c>
      <c r="Z61" s="16">
        <f t="shared" ca="1" si="7"/>
        <v>283.47868346778176</v>
      </c>
      <c r="AA61" s="16">
        <f t="shared" ca="1" si="8"/>
        <v>0.30789374941019787</v>
      </c>
      <c r="AC61" s="16">
        <v>53</v>
      </c>
      <c r="AD61" s="16">
        <f t="shared" ca="1" si="9"/>
        <v>0.63166091204854302</v>
      </c>
      <c r="AE61" s="16">
        <f t="shared" ca="1" si="10"/>
        <v>2.2970128019430329</v>
      </c>
      <c r="AF61" s="16">
        <v>1.8065736869411297</v>
      </c>
      <c r="AG61" s="16">
        <f t="shared" ca="1" si="14"/>
        <v>247.74922208524453</v>
      </c>
      <c r="AH61" s="16">
        <f t="shared" ca="1" si="15"/>
        <v>248.37246441804072</v>
      </c>
      <c r="AI61" s="16">
        <f t="shared" ca="1" si="11"/>
        <v>250.17903810498186</v>
      </c>
      <c r="AJ61" s="16">
        <f t="shared" ca="1" si="12"/>
        <v>0.62324233279619534</v>
      </c>
    </row>
    <row r="62" spans="6:36">
      <c r="F62" s="16">
        <v>54</v>
      </c>
      <c r="I62" s="16">
        <f t="shared" ca="1" si="2"/>
        <v>0.43323552099351559</v>
      </c>
      <c r="J62" s="16">
        <f t="shared" ca="1" si="0"/>
        <v>4.1823688523179188</v>
      </c>
      <c r="K62" s="16">
        <v>2.1914731284524063</v>
      </c>
      <c r="L62" s="16">
        <f t="shared" ca="1" si="16"/>
        <v>267.18435194596969</v>
      </c>
      <c r="M62" s="16">
        <f t="shared" ca="1" si="17"/>
        <v>277.8533533652033</v>
      </c>
      <c r="N62" s="16">
        <f t="shared" ca="1" si="3"/>
        <v>280.04482649365571</v>
      </c>
      <c r="O62" s="16">
        <f t="shared" ca="1" si="4"/>
        <v>10.669001419233609</v>
      </c>
      <c r="S62" s="16">
        <v>54</v>
      </c>
      <c r="T62" s="16">
        <f t="shared" ca="1" si="5"/>
        <v>0.13890641187447539</v>
      </c>
      <c r="V62" s="16">
        <f t="shared" ca="1" si="1"/>
        <v>9.8697743424199178</v>
      </c>
      <c r="W62" s="16">
        <v>2.6476027710806607</v>
      </c>
      <c r="X62" s="16">
        <f t="shared" ca="1" si="6"/>
        <v>292.33540338083913</v>
      </c>
      <c r="Y62" s="16">
        <f t="shared" ca="1" si="13"/>
        <v>292.33540338083913</v>
      </c>
      <c r="Z62" s="16">
        <f t="shared" ca="1" si="7"/>
        <v>294.98300615191977</v>
      </c>
      <c r="AA62" s="16">
        <f t="shared" ca="1" si="8"/>
        <v>0</v>
      </c>
      <c r="AC62" s="16">
        <v>54</v>
      </c>
      <c r="AD62" s="16">
        <f t="shared" ca="1" si="9"/>
        <v>0.39329452983879742</v>
      </c>
      <c r="AE62" s="16">
        <f t="shared" ca="1" si="10"/>
        <v>4.6659825400463442</v>
      </c>
      <c r="AF62" s="16">
        <v>0.58534501174962617</v>
      </c>
      <c r="AG62" s="16">
        <f t="shared" ca="1" si="14"/>
        <v>252.41520462529087</v>
      </c>
      <c r="AH62" s="16">
        <f t="shared" ca="1" si="15"/>
        <v>252.41520462529087</v>
      </c>
      <c r="AI62" s="16">
        <f t="shared" ca="1" si="11"/>
        <v>253.00054963704051</v>
      </c>
      <c r="AJ62" s="16">
        <f t="shared" ca="1" si="12"/>
        <v>0</v>
      </c>
    </row>
    <row r="63" spans="6:36">
      <c r="F63" s="16">
        <v>55</v>
      </c>
      <c r="I63" s="16">
        <f t="shared" ca="1" si="2"/>
        <v>0.73663469567284467</v>
      </c>
      <c r="J63" s="16">
        <f t="shared" ca="1" si="0"/>
        <v>1.5283158680968016</v>
      </c>
      <c r="K63" s="16">
        <v>7.2236091189306313</v>
      </c>
      <c r="L63" s="16">
        <f t="shared" ca="1" si="16"/>
        <v>268.71266781406649</v>
      </c>
      <c r="M63" s="16">
        <f t="shared" ca="1" si="17"/>
        <v>280.04482649365571</v>
      </c>
      <c r="N63" s="16">
        <f t="shared" ca="1" si="3"/>
        <v>287.26843561258636</v>
      </c>
      <c r="O63" s="16">
        <f t="shared" ca="1" si="4"/>
        <v>11.332158679589213</v>
      </c>
      <c r="S63" s="16">
        <v>55</v>
      </c>
      <c r="T63" s="16">
        <f t="shared" ca="1" si="5"/>
        <v>0.61732029836008329</v>
      </c>
      <c r="V63" s="16">
        <f t="shared" ca="1" si="1"/>
        <v>2.4118363381725691</v>
      </c>
      <c r="W63" s="16">
        <v>0.8648335215308085</v>
      </c>
      <c r="X63" s="16">
        <f t="shared" ca="1" si="6"/>
        <v>294.7472397190117</v>
      </c>
      <c r="Y63" s="16">
        <f t="shared" ca="1" si="13"/>
        <v>294.98300615191977</v>
      </c>
      <c r="Z63" s="16">
        <f t="shared" ca="1" si="7"/>
        <v>295.84783967345055</v>
      </c>
      <c r="AA63" s="16">
        <f t="shared" ca="1" si="8"/>
        <v>0.23576643290806487</v>
      </c>
      <c r="AC63" s="16">
        <v>55</v>
      </c>
      <c r="AD63" s="16">
        <f t="shared" ca="1" si="9"/>
        <v>0.45962223341222241</v>
      </c>
      <c r="AE63" s="16">
        <f t="shared" ca="1" si="10"/>
        <v>3.8867517930352591</v>
      </c>
      <c r="AF63" s="16">
        <v>0.30860316782128361</v>
      </c>
      <c r="AG63" s="16">
        <f t="shared" ca="1" si="14"/>
        <v>256.30195641832614</v>
      </c>
      <c r="AH63" s="16">
        <f t="shared" ca="1" si="15"/>
        <v>256.30195641832614</v>
      </c>
      <c r="AI63" s="16">
        <f t="shared" ca="1" si="11"/>
        <v>256.61055958614742</v>
      </c>
      <c r="AJ63" s="16">
        <f t="shared" ca="1" si="12"/>
        <v>0</v>
      </c>
    </row>
    <row r="64" spans="6:36">
      <c r="F64" s="16">
        <v>56</v>
      </c>
      <c r="I64" s="16">
        <f t="shared" ca="1" si="2"/>
        <v>0.4570014457615077</v>
      </c>
      <c r="J64" s="16">
        <f t="shared" ca="1" si="0"/>
        <v>3.9153436225050795</v>
      </c>
      <c r="K64" s="16">
        <v>5.4786828211310157</v>
      </c>
      <c r="L64" s="16">
        <f t="shared" ca="1" si="16"/>
        <v>272.62801143657157</v>
      </c>
      <c r="M64" s="16">
        <f t="shared" ca="1" si="17"/>
        <v>287.26843561258636</v>
      </c>
      <c r="N64" s="16">
        <f t="shared" ca="1" si="3"/>
        <v>292.74711843371739</v>
      </c>
      <c r="O64" s="16">
        <f t="shared" ca="1" si="4"/>
        <v>14.64042417601479</v>
      </c>
      <c r="S64" s="16">
        <v>56</v>
      </c>
      <c r="T64" s="16">
        <f t="shared" ca="1" si="5"/>
        <v>0.82045018217330679</v>
      </c>
      <c r="V64" s="16">
        <f t="shared" ca="1" si="1"/>
        <v>0.98951043360142354</v>
      </c>
      <c r="W64" s="16">
        <v>5.491866817224647</v>
      </c>
      <c r="X64" s="16">
        <f t="shared" ca="1" si="6"/>
        <v>295.73675015261313</v>
      </c>
      <c r="Y64" s="16">
        <f t="shared" ca="1" si="13"/>
        <v>295.84783967345055</v>
      </c>
      <c r="Z64" s="16">
        <f t="shared" ca="1" si="7"/>
        <v>301.33970649067521</v>
      </c>
      <c r="AA64" s="16">
        <f t="shared" ca="1" si="8"/>
        <v>0.11108952083742452</v>
      </c>
      <c r="AC64" s="16">
        <v>56</v>
      </c>
      <c r="AD64" s="16">
        <f t="shared" ca="1" si="9"/>
        <v>0.92506960776251645</v>
      </c>
      <c r="AE64" s="16">
        <f t="shared" ca="1" si="10"/>
        <v>0.389431463329106</v>
      </c>
      <c r="AF64" s="16">
        <v>3.8404492324594868</v>
      </c>
      <c r="AG64" s="16">
        <f t="shared" ca="1" si="14"/>
        <v>256.69138788165526</v>
      </c>
      <c r="AH64" s="16">
        <f t="shared" ca="1" si="15"/>
        <v>256.69138788165526</v>
      </c>
      <c r="AI64" s="16">
        <f t="shared" ca="1" si="11"/>
        <v>260.53183711411475</v>
      </c>
      <c r="AJ64" s="16">
        <f t="shared" ca="1" si="12"/>
        <v>0</v>
      </c>
    </row>
    <row r="65" spans="6:36">
      <c r="F65" s="16">
        <v>57</v>
      </c>
      <c r="I65" s="16">
        <f t="shared" ca="1" si="2"/>
        <v>0.51147066659992302</v>
      </c>
      <c r="J65" s="16">
        <f t="shared" ca="1" si="0"/>
        <v>3.3523252151782046</v>
      </c>
      <c r="K65" s="16">
        <v>6.8908352916043585</v>
      </c>
      <c r="L65" s="16">
        <f t="shared" ca="1" si="16"/>
        <v>275.98033665174978</v>
      </c>
      <c r="M65" s="16">
        <f t="shared" ca="1" si="17"/>
        <v>292.74711843371739</v>
      </c>
      <c r="N65" s="16">
        <f t="shared" ca="1" si="3"/>
        <v>299.63795372532172</v>
      </c>
      <c r="O65" s="16">
        <f t="shared" ca="1" si="4"/>
        <v>16.766781781967609</v>
      </c>
      <c r="S65" s="16">
        <v>57</v>
      </c>
      <c r="T65" s="16">
        <f t="shared" ca="1" si="5"/>
        <v>0.41990224151188216</v>
      </c>
      <c r="V65" s="16">
        <f t="shared" ca="1" si="1"/>
        <v>4.3386667655109195</v>
      </c>
      <c r="W65" s="16">
        <v>4.5411542100283828</v>
      </c>
      <c r="X65" s="16">
        <f t="shared" ca="1" si="6"/>
        <v>300.07541691812406</v>
      </c>
      <c r="Y65" s="16">
        <f t="shared" ca="1" si="13"/>
        <v>301.33970649067521</v>
      </c>
      <c r="Z65" s="16">
        <f t="shared" ca="1" si="7"/>
        <v>305.88086070070358</v>
      </c>
      <c r="AA65" s="16">
        <f t="shared" ca="1" si="8"/>
        <v>1.2642895725511494</v>
      </c>
      <c r="AC65" s="16">
        <v>57</v>
      </c>
      <c r="AD65" s="16">
        <f t="shared" ca="1" si="9"/>
        <v>0.22095793870818403</v>
      </c>
      <c r="AE65" s="16">
        <f t="shared" ca="1" si="10"/>
        <v>7.5489145908271436</v>
      </c>
      <c r="AF65" s="16">
        <v>2.4977568895535143</v>
      </c>
      <c r="AG65" s="16">
        <f t="shared" ca="1" si="14"/>
        <v>264.24030247248243</v>
      </c>
      <c r="AH65" s="16">
        <f t="shared" ca="1" si="15"/>
        <v>264.24030247248243</v>
      </c>
      <c r="AI65" s="16">
        <f t="shared" ca="1" si="11"/>
        <v>266.73805936203593</v>
      </c>
      <c r="AJ65" s="16">
        <f t="shared" ca="1" si="12"/>
        <v>0</v>
      </c>
    </row>
    <row r="66" spans="6:36">
      <c r="F66" s="16">
        <v>58</v>
      </c>
      <c r="I66" s="16">
        <f t="shared" ca="1" si="2"/>
        <v>1.4650812685617964E-2</v>
      </c>
      <c r="J66" s="16">
        <f t="shared" ca="1" si="0"/>
        <v>21.116297358183161</v>
      </c>
      <c r="K66" s="16">
        <v>5.4296090578936127</v>
      </c>
      <c r="L66" s="16">
        <f t="shared" ca="1" si="16"/>
        <v>297.09663400993293</v>
      </c>
      <c r="M66" s="16">
        <f t="shared" ca="1" si="17"/>
        <v>299.63795372532172</v>
      </c>
      <c r="N66" s="16">
        <f t="shared" ca="1" si="3"/>
        <v>305.06756278321535</v>
      </c>
      <c r="O66" s="16">
        <f t="shared" ca="1" si="4"/>
        <v>2.541319715388795</v>
      </c>
      <c r="S66" s="16">
        <v>58</v>
      </c>
      <c r="T66" s="16">
        <f t="shared" ca="1" si="5"/>
        <v>0.52560554495803924</v>
      </c>
      <c r="V66" s="16">
        <f t="shared" ca="1" si="1"/>
        <v>3.2160213104971285</v>
      </c>
      <c r="W66" s="16">
        <v>5.3030793176061284</v>
      </c>
      <c r="X66" s="16">
        <f t="shared" ca="1" si="6"/>
        <v>303.29143822862119</v>
      </c>
      <c r="Y66" s="16">
        <f t="shared" ca="1" si="13"/>
        <v>305.88086070070358</v>
      </c>
      <c r="Z66" s="16">
        <f t="shared" ca="1" si="7"/>
        <v>311.18394001830973</v>
      </c>
      <c r="AA66" s="16">
        <f t="shared" ca="1" si="8"/>
        <v>2.58942247208239</v>
      </c>
      <c r="AC66" s="16">
        <v>58</v>
      </c>
      <c r="AD66" s="16">
        <f t="shared" ca="1" si="9"/>
        <v>0.52237908353684326</v>
      </c>
      <c r="AE66" s="16">
        <f t="shared" ca="1" si="10"/>
        <v>3.2468087049646903</v>
      </c>
      <c r="AF66" s="16">
        <v>0.69631031220435191</v>
      </c>
      <c r="AG66" s="16">
        <f t="shared" ca="1" si="14"/>
        <v>267.4871111774471</v>
      </c>
      <c r="AH66" s="16">
        <f t="shared" ca="1" si="15"/>
        <v>267.4871111774471</v>
      </c>
      <c r="AI66" s="16">
        <f t="shared" ca="1" si="11"/>
        <v>268.18342148965144</v>
      </c>
      <c r="AJ66" s="16">
        <f t="shared" ca="1" si="12"/>
        <v>0</v>
      </c>
    </row>
    <row r="67" spans="6:36">
      <c r="F67" s="16">
        <v>59</v>
      </c>
      <c r="I67" s="16">
        <f t="shared" ca="1" si="2"/>
        <v>0.1756083172637003</v>
      </c>
      <c r="J67" s="16">
        <f t="shared" ca="1" si="0"/>
        <v>8.6974961703767413</v>
      </c>
      <c r="K67" s="16">
        <v>7.5624866481521043</v>
      </c>
      <c r="L67" s="16">
        <f t="shared" ca="1" si="16"/>
        <v>305.79413018030965</v>
      </c>
      <c r="M67" s="16">
        <f t="shared" ca="1" si="17"/>
        <v>305.79413018030965</v>
      </c>
      <c r="N67" s="16">
        <f t="shared" ca="1" si="3"/>
        <v>313.35661682846177</v>
      </c>
      <c r="O67" s="16">
        <f t="shared" ca="1" si="4"/>
        <v>0</v>
      </c>
      <c r="S67" s="16">
        <v>59</v>
      </c>
      <c r="T67" s="16">
        <f t="shared" ca="1" si="5"/>
        <v>0.20696148943956749</v>
      </c>
      <c r="V67" s="16">
        <f t="shared" ca="1" si="1"/>
        <v>7.8761127218967699</v>
      </c>
      <c r="W67" s="16">
        <v>4.1864680928983429</v>
      </c>
      <c r="X67" s="16">
        <f t="shared" ca="1" si="6"/>
        <v>311.16755095051798</v>
      </c>
      <c r="Y67" s="16">
        <f t="shared" ca="1" si="13"/>
        <v>311.18394001830973</v>
      </c>
      <c r="Z67" s="16">
        <f t="shared" ca="1" si="7"/>
        <v>315.37040811120806</v>
      </c>
      <c r="AA67" s="16">
        <f t="shared" ca="1" si="8"/>
        <v>1.6389067791749312E-2</v>
      </c>
      <c r="AC67" s="16">
        <v>59</v>
      </c>
      <c r="AD67" s="16">
        <f t="shared" ca="1" si="9"/>
        <v>0.41956914259798939</v>
      </c>
      <c r="AE67" s="16">
        <f t="shared" ca="1" si="10"/>
        <v>4.3426347260355991</v>
      </c>
      <c r="AF67" s="16">
        <v>3.8056581316568501</v>
      </c>
      <c r="AG67" s="16">
        <f t="shared" ca="1" si="14"/>
        <v>271.82974590348272</v>
      </c>
      <c r="AH67" s="16">
        <f t="shared" ca="1" si="15"/>
        <v>271.82974590348272</v>
      </c>
      <c r="AI67" s="16">
        <f t="shared" ca="1" si="11"/>
        <v>275.63540403513957</v>
      </c>
      <c r="AJ67" s="16">
        <f t="shared" ca="1" si="12"/>
        <v>0</v>
      </c>
    </row>
    <row r="68" spans="6:36">
      <c r="F68" s="16">
        <v>60</v>
      </c>
      <c r="I68" s="16">
        <f t="shared" ca="1" si="2"/>
        <v>0.49733890065973863</v>
      </c>
      <c r="J68" s="16">
        <f t="shared" ca="1" si="0"/>
        <v>3.4924179629657703</v>
      </c>
      <c r="K68" s="16">
        <v>1.6936552018799402</v>
      </c>
      <c r="L68" s="16">
        <f t="shared" ca="1" si="16"/>
        <v>309.28654814327541</v>
      </c>
      <c r="M68" s="16">
        <f t="shared" ca="1" si="17"/>
        <v>313.35661682846177</v>
      </c>
      <c r="N68" s="16">
        <f t="shared" ca="1" si="3"/>
        <v>315.05027203034172</v>
      </c>
      <c r="O68" s="16">
        <f t="shared" ca="1" si="4"/>
        <v>4.0700686851863566</v>
      </c>
      <c r="S68" s="16">
        <v>60</v>
      </c>
      <c r="T68" s="16">
        <f t="shared" ca="1" si="5"/>
        <v>0.16046094042015868</v>
      </c>
      <c r="V68" s="16">
        <f t="shared" ca="1" si="1"/>
        <v>9.1485236394877063</v>
      </c>
      <c r="W68" s="16">
        <v>4.3316751609851378</v>
      </c>
      <c r="X68" s="16">
        <f t="shared" ca="1" si="6"/>
        <v>320.31607459000566</v>
      </c>
      <c r="Y68" s="16">
        <f t="shared" ca="1" si="13"/>
        <v>320.31607459000566</v>
      </c>
      <c r="Z68" s="16">
        <f t="shared" ca="1" si="7"/>
        <v>324.64774975099078</v>
      </c>
      <c r="AA68" s="16">
        <f t="shared" ca="1" si="8"/>
        <v>0</v>
      </c>
      <c r="AC68" s="16">
        <v>60</v>
      </c>
      <c r="AD68" s="16">
        <f t="shared" ca="1" si="9"/>
        <v>0.31840128251931121</v>
      </c>
      <c r="AE68" s="16">
        <f t="shared" ca="1" si="10"/>
        <v>5.7222139850355465</v>
      </c>
      <c r="AF68" s="16">
        <v>2.7119968260750147</v>
      </c>
      <c r="AG68" s="16">
        <f t="shared" ca="1" si="14"/>
        <v>277.55195988851824</v>
      </c>
      <c r="AH68" s="16">
        <f t="shared" ca="1" si="15"/>
        <v>277.55195988851824</v>
      </c>
      <c r="AI68" s="16">
        <f t="shared" ca="1" si="11"/>
        <v>280.26395671459323</v>
      </c>
      <c r="AJ68" s="16">
        <f t="shared" ca="1" si="12"/>
        <v>0</v>
      </c>
    </row>
    <row r="69" spans="6:36">
      <c r="F69" s="16">
        <v>61</v>
      </c>
      <c r="I69" s="16">
        <f t="shared" ca="1" si="2"/>
        <v>0.77444667004346168</v>
      </c>
      <c r="J69" s="16">
        <f t="shared" ca="1" si="0"/>
        <v>1.2780323938358831</v>
      </c>
      <c r="K69" s="16">
        <v>0.37720877712332529</v>
      </c>
      <c r="L69" s="16">
        <f t="shared" ca="1" si="16"/>
        <v>310.56458053711128</v>
      </c>
      <c r="M69" s="16">
        <f t="shared" ca="1" si="17"/>
        <v>315.05027203034172</v>
      </c>
      <c r="N69" s="16">
        <f t="shared" ca="1" si="3"/>
        <v>315.42748080746503</v>
      </c>
      <c r="O69" s="16">
        <f t="shared" ca="1" si="4"/>
        <v>4.4856914932304335</v>
      </c>
      <c r="S69" s="16">
        <v>61</v>
      </c>
      <c r="T69" s="16">
        <f t="shared" ca="1" si="5"/>
        <v>0.33768244325032704</v>
      </c>
      <c r="V69" s="16">
        <f t="shared" ca="1" si="1"/>
        <v>5.4282467106636076</v>
      </c>
      <c r="W69" s="16">
        <v>3.6038087099826046</v>
      </c>
      <c r="X69" s="16">
        <f t="shared" ca="1" si="6"/>
        <v>325.74432130066924</v>
      </c>
      <c r="Y69" s="16">
        <f t="shared" ca="1" si="13"/>
        <v>325.74432130066924</v>
      </c>
      <c r="Z69" s="16">
        <f t="shared" ca="1" si="7"/>
        <v>329.34813001065186</v>
      </c>
      <c r="AA69" s="16">
        <f t="shared" ca="1" si="8"/>
        <v>0</v>
      </c>
      <c r="AC69" s="16">
        <v>61</v>
      </c>
      <c r="AD69" s="16">
        <f t="shared" ca="1" si="9"/>
        <v>0.57893165231743426</v>
      </c>
      <c r="AE69" s="16">
        <f t="shared" ca="1" si="10"/>
        <v>2.732854263668441</v>
      </c>
      <c r="AF69" s="16">
        <v>3.2420422986541335</v>
      </c>
      <c r="AG69" s="16">
        <f t="shared" ca="1" si="14"/>
        <v>280.2848141521867</v>
      </c>
      <c r="AH69" s="16">
        <f t="shared" ca="1" si="15"/>
        <v>280.2848141521867</v>
      </c>
      <c r="AI69" s="16">
        <f t="shared" ca="1" si="11"/>
        <v>283.52685645084085</v>
      </c>
      <c r="AJ69" s="16">
        <f t="shared" ca="1" si="12"/>
        <v>0</v>
      </c>
    </row>
    <row r="70" spans="6:36">
      <c r="F70" s="16">
        <v>62</v>
      </c>
      <c r="I70" s="16">
        <f t="shared" ca="1" si="2"/>
        <v>0.74801911134463039</v>
      </c>
      <c r="J70" s="16">
        <f t="shared" ca="1" si="0"/>
        <v>1.4516337570403857</v>
      </c>
      <c r="K70" s="16">
        <v>5.0890224921414839</v>
      </c>
      <c r="L70" s="16">
        <f t="shared" ca="1" si="16"/>
        <v>312.01621429415167</v>
      </c>
      <c r="M70" s="16">
        <f t="shared" ca="1" si="17"/>
        <v>315.42748080746503</v>
      </c>
      <c r="N70" s="16">
        <f t="shared" ca="1" si="3"/>
        <v>320.51650329960654</v>
      </c>
      <c r="O70" s="16">
        <f t="shared" ca="1" si="4"/>
        <v>3.4112665133133646</v>
      </c>
      <c r="S70" s="16">
        <v>62</v>
      </c>
      <c r="T70" s="16">
        <f t="shared" ca="1" si="5"/>
        <v>9.0643111495614326E-2</v>
      </c>
      <c r="V70" s="16">
        <f t="shared" ca="1" si="1"/>
        <v>12.004126673943784</v>
      </c>
      <c r="W70" s="16">
        <v>3.379314554277169</v>
      </c>
      <c r="X70" s="16">
        <f t="shared" ca="1" si="6"/>
        <v>337.74844797461304</v>
      </c>
      <c r="Y70" s="16">
        <f t="shared" ca="1" si="13"/>
        <v>337.74844797461304</v>
      </c>
      <c r="Z70" s="16">
        <f t="shared" ca="1" si="7"/>
        <v>341.12776252889023</v>
      </c>
      <c r="AA70" s="16">
        <f t="shared" ca="1" si="8"/>
        <v>0</v>
      </c>
      <c r="AC70" s="16">
        <v>62</v>
      </c>
      <c r="AD70" s="16">
        <f t="shared" ca="1" si="9"/>
        <v>0.4340453181526317</v>
      </c>
      <c r="AE70" s="16">
        <f t="shared" ca="1" si="10"/>
        <v>4.1730316531328278</v>
      </c>
      <c r="AF70" s="16">
        <v>2.0505996887112032</v>
      </c>
      <c r="AG70" s="16">
        <f t="shared" ca="1" si="14"/>
        <v>284.45784580531955</v>
      </c>
      <c r="AH70" s="16">
        <f t="shared" ca="1" si="15"/>
        <v>284.45784580531955</v>
      </c>
      <c r="AI70" s="16">
        <f t="shared" ca="1" si="11"/>
        <v>286.50844549403075</v>
      </c>
      <c r="AJ70" s="16">
        <f t="shared" ca="1" si="12"/>
        <v>0</v>
      </c>
    </row>
    <row r="71" spans="6:36">
      <c r="F71" s="16">
        <v>63</v>
      </c>
      <c r="I71" s="16">
        <f t="shared" ca="1" si="2"/>
        <v>0.37930777626890921</v>
      </c>
      <c r="J71" s="16">
        <f t="shared" ca="1" si="0"/>
        <v>4.8470366443286252</v>
      </c>
      <c r="K71" s="16">
        <v>0.67897579882198555</v>
      </c>
      <c r="L71" s="16">
        <f t="shared" ca="1" si="16"/>
        <v>316.86325093848029</v>
      </c>
      <c r="M71" s="16">
        <f t="shared" ca="1" si="17"/>
        <v>320.51650329960654</v>
      </c>
      <c r="N71" s="16">
        <f t="shared" ca="1" si="3"/>
        <v>321.19547909842851</v>
      </c>
      <c r="O71" s="16">
        <f t="shared" ca="1" si="4"/>
        <v>3.6532523611262491</v>
      </c>
      <c r="S71" s="16">
        <v>63</v>
      </c>
      <c r="T71" s="16">
        <f t="shared" ca="1" si="5"/>
        <v>0.75252590820563237</v>
      </c>
      <c r="V71" s="16">
        <f t="shared" ca="1" si="1"/>
        <v>1.4215992672132112</v>
      </c>
      <c r="W71" s="16">
        <v>0.13019196142460404</v>
      </c>
      <c r="X71" s="16">
        <f t="shared" ca="1" si="6"/>
        <v>339.17004724182624</v>
      </c>
      <c r="Y71" s="16">
        <f t="shared" ca="1" si="13"/>
        <v>341.12776252889023</v>
      </c>
      <c r="Z71" s="16">
        <f t="shared" ca="1" si="7"/>
        <v>341.25795449031483</v>
      </c>
      <c r="AA71" s="16">
        <f t="shared" ca="1" si="8"/>
        <v>1.9577152870639907</v>
      </c>
      <c r="AC71" s="16">
        <v>63</v>
      </c>
      <c r="AD71" s="16">
        <f t="shared" ca="1" si="9"/>
        <v>0.23011398557835161</v>
      </c>
      <c r="AE71" s="16">
        <f t="shared" ca="1" si="10"/>
        <v>7.3459025167587555</v>
      </c>
      <c r="AF71" s="16">
        <v>1.9887081514938811</v>
      </c>
      <c r="AG71" s="16">
        <f t="shared" ca="1" si="14"/>
        <v>291.80374832207832</v>
      </c>
      <c r="AH71" s="16">
        <f t="shared" ca="1" si="15"/>
        <v>291.80374832207832</v>
      </c>
      <c r="AI71" s="16">
        <f t="shared" ca="1" si="11"/>
        <v>293.7924564735722</v>
      </c>
      <c r="AJ71" s="16">
        <f t="shared" ca="1" si="12"/>
        <v>0</v>
      </c>
    </row>
    <row r="72" spans="6:36">
      <c r="F72" s="16">
        <v>64</v>
      </c>
      <c r="I72" s="16">
        <f t="shared" ca="1" si="2"/>
        <v>0.82713058757541891</v>
      </c>
      <c r="J72" s="16">
        <f t="shared" ca="1" si="0"/>
        <v>0.94896345627180845</v>
      </c>
      <c r="K72" s="16">
        <v>0.69850764488662376</v>
      </c>
      <c r="L72" s="16">
        <f t="shared" ca="1" si="16"/>
        <v>317.81221439475212</v>
      </c>
      <c r="M72" s="16">
        <f t="shared" ca="1" si="17"/>
        <v>321.19547909842851</v>
      </c>
      <c r="N72" s="16">
        <f t="shared" ca="1" si="3"/>
        <v>321.89398674331511</v>
      </c>
      <c r="O72" s="16">
        <f t="shared" ca="1" si="4"/>
        <v>3.3832647036763888</v>
      </c>
      <c r="S72" s="16">
        <v>64</v>
      </c>
      <c r="T72" s="16">
        <f t="shared" ca="1" si="5"/>
        <v>0.73018226309486478</v>
      </c>
      <c r="V72" s="16">
        <f t="shared" ca="1" si="1"/>
        <v>1.5723055026550821</v>
      </c>
      <c r="W72" s="16">
        <v>4.0861232337412634</v>
      </c>
      <c r="X72" s="16">
        <f t="shared" ca="1" si="6"/>
        <v>340.74235274448131</v>
      </c>
      <c r="Y72" s="16">
        <f t="shared" ca="1" si="13"/>
        <v>341.25795449031483</v>
      </c>
      <c r="Z72" s="16">
        <f t="shared" ca="1" si="7"/>
        <v>345.34407772405609</v>
      </c>
      <c r="AA72" s="16">
        <f t="shared" ca="1" si="8"/>
        <v>0.51560174583352136</v>
      </c>
      <c r="AC72" s="16">
        <v>64</v>
      </c>
      <c r="AD72" s="16">
        <f t="shared" ca="1" si="9"/>
        <v>0.64107774750827595</v>
      </c>
      <c r="AE72" s="16">
        <f t="shared" ca="1" si="10"/>
        <v>2.2230226922603613</v>
      </c>
      <c r="AF72" s="16">
        <v>2.4013183996093632</v>
      </c>
      <c r="AG72" s="16">
        <f t="shared" ca="1" si="14"/>
        <v>294.02677101433869</v>
      </c>
      <c r="AH72" s="16">
        <f t="shared" ca="1" si="15"/>
        <v>294.02677101433869</v>
      </c>
      <c r="AI72" s="16">
        <f t="shared" ca="1" si="11"/>
        <v>296.42808941394804</v>
      </c>
      <c r="AJ72" s="16">
        <f t="shared" ca="1" si="12"/>
        <v>0</v>
      </c>
    </row>
    <row r="73" spans="6:36">
      <c r="F73" s="16">
        <v>65</v>
      </c>
      <c r="I73" s="16">
        <f t="shared" ca="1" si="2"/>
        <v>0.24072368050060622</v>
      </c>
      <c r="J73" s="16">
        <f t="shared" ref="J73:J108" ca="1" si="18">+-$B$9*LN(I73)</f>
        <v>7.1205277861334517</v>
      </c>
      <c r="K73" s="16">
        <v>4.3751335184789575</v>
      </c>
      <c r="L73" s="16">
        <f t="shared" ca="1" si="16"/>
        <v>324.93274218088555</v>
      </c>
      <c r="M73" s="16">
        <f t="shared" ca="1" si="17"/>
        <v>324.93274218088555</v>
      </c>
      <c r="N73" s="16">
        <f t="shared" ca="1" si="3"/>
        <v>329.3078756993645</v>
      </c>
      <c r="O73" s="16">
        <f t="shared" ca="1" si="4"/>
        <v>0</v>
      </c>
      <c r="S73" s="16">
        <v>65</v>
      </c>
      <c r="T73" s="16">
        <f t="shared" ca="1" si="5"/>
        <v>0.59097942944046489</v>
      </c>
      <c r="V73" s="16">
        <f t="shared" ref="V73:V108" ca="1" si="19">-$B$9*LN(T73)</f>
        <v>2.6298703427155292</v>
      </c>
      <c r="W73" s="16">
        <v>5.2648091067232281</v>
      </c>
      <c r="X73" s="16">
        <f t="shared" ca="1" si="6"/>
        <v>343.37222308719686</v>
      </c>
      <c r="Y73" s="16">
        <f t="shared" ca="1" si="13"/>
        <v>345.34407772405609</v>
      </c>
      <c r="Z73" s="16">
        <f t="shared" ca="1" si="7"/>
        <v>350.60888683077934</v>
      </c>
      <c r="AA73" s="16">
        <f t="shared" ca="1" si="8"/>
        <v>1.9718546368592342</v>
      </c>
      <c r="AC73" s="16">
        <v>65</v>
      </c>
      <c r="AD73" s="16">
        <f t="shared" ca="1" si="9"/>
        <v>0.17699251786686421</v>
      </c>
      <c r="AE73" s="16">
        <f t="shared" ca="1" si="10"/>
        <v>8.6582390962020597</v>
      </c>
      <c r="AF73" s="16">
        <v>2.5279091769157995</v>
      </c>
      <c r="AG73" s="16">
        <f t="shared" ca="1" si="14"/>
        <v>302.68501011054076</v>
      </c>
      <c r="AH73" s="16">
        <f t="shared" ca="1" si="15"/>
        <v>302.68501011054076</v>
      </c>
      <c r="AI73" s="16">
        <f t="shared" ca="1" si="11"/>
        <v>305.21291928745654</v>
      </c>
      <c r="AJ73" s="16">
        <f t="shared" ca="1" si="12"/>
        <v>0</v>
      </c>
    </row>
    <row r="74" spans="6:36">
      <c r="F74" s="16">
        <v>66</v>
      </c>
      <c r="I74" s="16">
        <f t="shared" ref="I74:I108" ca="1" si="20">RAND()</f>
        <v>0.14597228549588337</v>
      </c>
      <c r="J74" s="16">
        <f t="shared" ca="1" si="18"/>
        <v>9.6216925033178917</v>
      </c>
      <c r="K74" s="16">
        <v>5.8246406445509198</v>
      </c>
      <c r="L74" s="16">
        <f t="shared" ca="1" si="16"/>
        <v>334.55443468420344</v>
      </c>
      <c r="M74" s="16">
        <f t="shared" ca="1" si="17"/>
        <v>334.55443468420344</v>
      </c>
      <c r="N74" s="16">
        <f t="shared" ref="N74:N108" ca="1" si="21">+M74+K74</f>
        <v>340.37907532875437</v>
      </c>
      <c r="O74" s="16">
        <f t="shared" ref="O74:O108" ca="1" si="22">+M74-L74</f>
        <v>0</v>
      </c>
      <c r="S74" s="16">
        <v>66</v>
      </c>
      <c r="T74" s="16">
        <f t="shared" ref="T74:T108" ca="1" si="23">RAND()</f>
        <v>0.22488135199623627</v>
      </c>
      <c r="V74" s="16">
        <f t="shared" ca="1" si="19"/>
        <v>7.4609117016166504</v>
      </c>
      <c r="W74" s="16">
        <v>2.5725272377697075</v>
      </c>
      <c r="X74" s="16">
        <f t="shared" ref="X74:X108" ca="1" si="24">+X73+V74</f>
        <v>350.83313478881348</v>
      </c>
      <c r="Y74" s="16">
        <f t="shared" ca="1" si="13"/>
        <v>350.83313478881348</v>
      </c>
      <c r="Z74" s="16">
        <f t="shared" ref="Z74:Z108" ca="1" si="25">+W74+Y74</f>
        <v>353.40566202658317</v>
      </c>
      <c r="AA74" s="16">
        <f t="shared" ref="AA74:AA108" ca="1" si="26">+Y74-X74</f>
        <v>0</v>
      </c>
      <c r="AC74" s="16">
        <v>66</v>
      </c>
      <c r="AD74" s="16">
        <f t="shared" ref="AD74:AD108" ca="1" si="27">RAND()</f>
        <v>0.91754013435831583</v>
      </c>
      <c r="AE74" s="16">
        <f t="shared" ref="AE74:AE108" ca="1" si="28">-$B$9*LN(AD74)</f>
        <v>0.43029478420144873</v>
      </c>
      <c r="AF74" s="16">
        <v>1.9194921720023195</v>
      </c>
      <c r="AG74" s="16">
        <f t="shared" ca="1" si="14"/>
        <v>303.11530489474222</v>
      </c>
      <c r="AH74" s="16">
        <f t="shared" ca="1" si="15"/>
        <v>305.21291928745654</v>
      </c>
      <c r="AI74" s="16">
        <f t="shared" ref="AI74:AI108" ca="1" si="29">+AF74+AH74</f>
        <v>307.13241145945887</v>
      </c>
      <c r="AJ74" s="16">
        <f t="shared" ref="AJ74:AJ108" ca="1" si="30">+AH74-AG74</f>
        <v>2.0976143927143198</v>
      </c>
    </row>
    <row r="75" spans="6:36">
      <c r="F75" s="16">
        <v>67</v>
      </c>
      <c r="I75" s="16">
        <f t="shared" ca="1" si="20"/>
        <v>0.99162308227375862</v>
      </c>
      <c r="J75" s="16">
        <f t="shared" ca="1" si="18"/>
        <v>4.2061006423426459E-2</v>
      </c>
      <c r="K75" s="16">
        <v>0.9880672627948851</v>
      </c>
      <c r="L75" s="16">
        <f t="shared" ca="1" si="16"/>
        <v>334.59649569062685</v>
      </c>
      <c r="M75" s="16">
        <f t="shared" ca="1" si="17"/>
        <v>340.37907532875437</v>
      </c>
      <c r="N75" s="16">
        <f t="shared" ca="1" si="21"/>
        <v>341.36714259154923</v>
      </c>
      <c r="O75" s="16">
        <f t="shared" ca="1" si="22"/>
        <v>5.7825796381275154</v>
      </c>
      <c r="S75" s="16">
        <v>67</v>
      </c>
      <c r="T75" s="16">
        <f t="shared" ca="1" si="23"/>
        <v>3.1326641412537493E-2</v>
      </c>
      <c r="V75" s="16">
        <f t="shared" ca="1" si="19"/>
        <v>17.316431900651349</v>
      </c>
      <c r="W75" s="16">
        <v>5.1743522446363723</v>
      </c>
      <c r="X75" s="16">
        <f t="shared" ca="1" si="24"/>
        <v>368.14956668946485</v>
      </c>
      <c r="Y75" s="16">
        <f t="shared" ref="Y75:Y108" ca="1" si="31">MAX(Z74,X75)</f>
        <v>368.14956668946485</v>
      </c>
      <c r="Z75" s="16">
        <f t="shared" ca="1" si="25"/>
        <v>373.32391893410124</v>
      </c>
      <c r="AA75" s="16">
        <f t="shared" ca="1" si="26"/>
        <v>0</v>
      </c>
      <c r="AC75" s="16">
        <v>67</v>
      </c>
      <c r="AD75" s="16">
        <f t="shared" ca="1" si="27"/>
        <v>0.85861221114773945</v>
      </c>
      <c r="AE75" s="16">
        <f t="shared" ca="1" si="28"/>
        <v>0.76218950565727872</v>
      </c>
      <c r="AF75" s="16">
        <v>2.8352916043580429</v>
      </c>
      <c r="AG75" s="16">
        <f t="shared" ref="AG75:AG108" ca="1" si="32">+AG74+AE75</f>
        <v>303.87749440039948</v>
      </c>
      <c r="AH75" s="16">
        <f t="shared" ref="AH75:AH108" ca="1" si="33">MAX(AI74,AG75)</f>
        <v>307.13241145945887</v>
      </c>
      <c r="AI75" s="16">
        <f t="shared" ca="1" si="29"/>
        <v>309.96770306381688</v>
      </c>
      <c r="AJ75" s="16">
        <f t="shared" ca="1" si="30"/>
        <v>3.2549170590593803</v>
      </c>
    </row>
    <row r="76" spans="6:36">
      <c r="F76" s="16">
        <v>68</v>
      </c>
      <c r="I76" s="16">
        <f t="shared" ca="1" si="20"/>
        <v>0.27314917057541932</v>
      </c>
      <c r="J76" s="16">
        <f t="shared" ca="1" si="18"/>
        <v>6.4886861033094103</v>
      </c>
      <c r="K76" s="16">
        <v>6.1134678182317579</v>
      </c>
      <c r="L76" s="16">
        <f t="shared" ref="L76:L108" ca="1" si="34">+L75+J76</f>
        <v>341.08518179393627</v>
      </c>
      <c r="M76" s="16">
        <f t="shared" ref="M76:M108" ca="1" si="35">MAX(N75,L76)</f>
        <v>341.36714259154923</v>
      </c>
      <c r="N76" s="16">
        <f t="shared" ca="1" si="21"/>
        <v>347.48061040978098</v>
      </c>
      <c r="O76" s="16">
        <f t="shared" ca="1" si="22"/>
        <v>0.28196079761295323</v>
      </c>
      <c r="S76" s="16">
        <v>68</v>
      </c>
      <c r="T76" s="16">
        <f t="shared" ca="1" si="23"/>
        <v>0.66434260014183866</v>
      </c>
      <c r="V76" s="16">
        <f t="shared" ca="1" si="19"/>
        <v>2.0447864925018031</v>
      </c>
      <c r="W76" s="16">
        <v>1.6263924069948423</v>
      </c>
      <c r="X76" s="16">
        <f t="shared" ca="1" si="24"/>
        <v>370.19435318196668</v>
      </c>
      <c r="Y76" s="16">
        <f t="shared" ca="1" si="31"/>
        <v>373.32391893410124</v>
      </c>
      <c r="Z76" s="16">
        <f t="shared" ca="1" si="25"/>
        <v>374.9503113410961</v>
      </c>
      <c r="AA76" s="16">
        <f t="shared" ca="1" si="26"/>
        <v>3.1295657521345674</v>
      </c>
      <c r="AC76" s="16">
        <v>68</v>
      </c>
      <c r="AD76" s="16">
        <f t="shared" ca="1" si="27"/>
        <v>0.94355473132722634</v>
      </c>
      <c r="AE76" s="16">
        <f t="shared" ca="1" si="28"/>
        <v>0.29050453515044977</v>
      </c>
      <c r="AF76" s="16">
        <v>1.6038087099826044</v>
      </c>
      <c r="AG76" s="16">
        <f t="shared" ca="1" si="32"/>
        <v>304.16799893554992</v>
      </c>
      <c r="AH76" s="16">
        <f t="shared" ca="1" si="33"/>
        <v>309.96770306381688</v>
      </c>
      <c r="AI76" s="16">
        <f t="shared" ca="1" si="29"/>
        <v>311.5715117737995</v>
      </c>
      <c r="AJ76" s="16">
        <f t="shared" ca="1" si="30"/>
        <v>5.799704128266967</v>
      </c>
    </row>
    <row r="77" spans="6:36">
      <c r="F77" s="16">
        <v>69</v>
      </c>
      <c r="I77" s="16">
        <f t="shared" ca="1" si="20"/>
        <v>0.30661640529623058</v>
      </c>
      <c r="J77" s="16">
        <f t="shared" ca="1" si="18"/>
        <v>5.9107890340635096</v>
      </c>
      <c r="K77" s="16">
        <v>7.4335764641254922</v>
      </c>
      <c r="L77" s="16">
        <f t="shared" ca="1" si="34"/>
        <v>346.99597082799977</v>
      </c>
      <c r="M77" s="16">
        <f t="shared" ca="1" si="35"/>
        <v>347.48061040978098</v>
      </c>
      <c r="N77" s="16">
        <f t="shared" ca="1" si="21"/>
        <v>354.91418687390649</v>
      </c>
      <c r="O77" s="16">
        <f t="shared" ca="1" si="22"/>
        <v>0.48463958178120947</v>
      </c>
      <c r="S77" s="16">
        <v>69</v>
      </c>
      <c r="T77" s="16">
        <f t="shared" ca="1" si="23"/>
        <v>0.85734641804867939</v>
      </c>
      <c r="V77" s="16">
        <f t="shared" ca="1" si="19"/>
        <v>0.76956610149772198</v>
      </c>
      <c r="W77" s="16">
        <v>2.9988097781304361</v>
      </c>
      <c r="X77" s="16">
        <f t="shared" ca="1" si="24"/>
        <v>370.96391928346441</v>
      </c>
      <c r="Y77" s="16">
        <f t="shared" ca="1" si="31"/>
        <v>374.9503113410961</v>
      </c>
      <c r="Z77" s="16">
        <f t="shared" ca="1" si="25"/>
        <v>377.94912111922656</v>
      </c>
      <c r="AA77" s="16">
        <f t="shared" ca="1" si="26"/>
        <v>3.98639205763169</v>
      </c>
      <c r="AC77" s="16">
        <v>69</v>
      </c>
      <c r="AD77" s="16">
        <f t="shared" ca="1" si="27"/>
        <v>9.5104895049789251E-2</v>
      </c>
      <c r="AE77" s="16">
        <f t="shared" ca="1" si="28"/>
        <v>11.763874190486614</v>
      </c>
      <c r="AF77" s="16">
        <v>2.3891109958189642</v>
      </c>
      <c r="AG77" s="16">
        <f t="shared" ca="1" si="32"/>
        <v>315.93187312603652</v>
      </c>
      <c r="AH77" s="16">
        <f t="shared" ca="1" si="33"/>
        <v>315.93187312603652</v>
      </c>
      <c r="AI77" s="16">
        <f t="shared" ca="1" si="29"/>
        <v>318.32098412185547</v>
      </c>
      <c r="AJ77" s="16">
        <f t="shared" ca="1" si="30"/>
        <v>0</v>
      </c>
    </row>
    <row r="78" spans="6:36">
      <c r="F78" s="16">
        <v>70</v>
      </c>
      <c r="I78" s="16">
        <f t="shared" ca="1" si="20"/>
        <v>0.18263591332062712</v>
      </c>
      <c r="J78" s="16">
        <f t="shared" ca="1" si="18"/>
        <v>8.5013032630488929</v>
      </c>
      <c r="K78" s="16">
        <v>7.7578051087984861</v>
      </c>
      <c r="L78" s="16">
        <f t="shared" ca="1" si="34"/>
        <v>355.49727409104867</v>
      </c>
      <c r="M78" s="16">
        <f t="shared" ca="1" si="35"/>
        <v>355.49727409104867</v>
      </c>
      <c r="N78" s="16">
        <f t="shared" ca="1" si="21"/>
        <v>363.25507919984716</v>
      </c>
      <c r="O78" s="16">
        <f t="shared" ca="1" si="22"/>
        <v>0</v>
      </c>
      <c r="S78" s="16">
        <v>70</v>
      </c>
      <c r="T78" s="16">
        <f t="shared" ca="1" si="23"/>
        <v>0.34103865307451164</v>
      </c>
      <c r="V78" s="16">
        <f t="shared" ca="1" si="19"/>
        <v>5.3787972799890973</v>
      </c>
      <c r="W78" s="16">
        <v>1.1924192022461624</v>
      </c>
      <c r="X78" s="16">
        <f t="shared" ca="1" si="24"/>
        <v>376.34271656345351</v>
      </c>
      <c r="Y78" s="16">
        <f t="shared" ca="1" si="31"/>
        <v>377.94912111922656</v>
      </c>
      <c r="Z78" s="16">
        <f t="shared" ca="1" si="25"/>
        <v>379.14154032147275</v>
      </c>
      <c r="AA78" s="16">
        <f t="shared" ca="1" si="26"/>
        <v>1.6064045557730537</v>
      </c>
      <c r="AC78" s="16">
        <v>70</v>
      </c>
      <c r="AD78" s="16">
        <f t="shared" ca="1" si="27"/>
        <v>0.34510864661103857</v>
      </c>
      <c r="AE78" s="16">
        <f t="shared" ca="1" si="28"/>
        <v>5.3194799690689853</v>
      </c>
      <c r="AF78" s="16">
        <v>1.8444166386913663</v>
      </c>
      <c r="AG78" s="16">
        <f t="shared" ca="1" si="32"/>
        <v>321.25135309510551</v>
      </c>
      <c r="AH78" s="16">
        <f t="shared" ca="1" si="33"/>
        <v>321.25135309510551</v>
      </c>
      <c r="AI78" s="16">
        <f t="shared" ca="1" si="29"/>
        <v>323.09576973379689</v>
      </c>
      <c r="AJ78" s="16">
        <f t="shared" ca="1" si="30"/>
        <v>0</v>
      </c>
    </row>
    <row r="79" spans="6:36">
      <c r="F79" s="16">
        <v>71</v>
      </c>
      <c r="I79" s="16">
        <f t="shared" ca="1" si="20"/>
        <v>0.22061425354443853</v>
      </c>
      <c r="J79" s="16">
        <f t="shared" ca="1" si="18"/>
        <v>7.5566978081396288</v>
      </c>
      <c r="K79" s="16">
        <v>2.8179570909756766</v>
      </c>
      <c r="L79" s="16">
        <f t="shared" ca="1" si="34"/>
        <v>363.0539718991883</v>
      </c>
      <c r="M79" s="16">
        <f t="shared" ca="1" si="35"/>
        <v>363.25507919984716</v>
      </c>
      <c r="N79" s="16">
        <f t="shared" ca="1" si="21"/>
        <v>366.07303629082281</v>
      </c>
      <c r="O79" s="16">
        <f t="shared" ca="1" si="22"/>
        <v>0.20110730065886173</v>
      </c>
      <c r="S79" s="16">
        <v>71</v>
      </c>
      <c r="T79" s="16">
        <f t="shared" ca="1" si="23"/>
        <v>0.57226483282965179</v>
      </c>
      <c r="V79" s="16">
        <f t="shared" ca="1" si="19"/>
        <v>2.7907670014688408</v>
      </c>
      <c r="W79" s="16">
        <v>1.1885738700521866</v>
      </c>
      <c r="X79" s="16">
        <f t="shared" ca="1" si="24"/>
        <v>379.13348356492236</v>
      </c>
      <c r="Y79" s="16">
        <f t="shared" ca="1" si="31"/>
        <v>379.14154032147275</v>
      </c>
      <c r="Z79" s="16">
        <f t="shared" ca="1" si="25"/>
        <v>380.33011419152496</v>
      </c>
      <c r="AA79" s="16">
        <f t="shared" ca="1" si="26"/>
        <v>8.0567565503883998E-3</v>
      </c>
      <c r="AC79" s="16">
        <v>71</v>
      </c>
      <c r="AD79" s="16">
        <f t="shared" ca="1" si="27"/>
        <v>0.36522849807143332</v>
      </c>
      <c r="AE79" s="16">
        <f t="shared" ca="1" si="28"/>
        <v>5.0361604957811554</v>
      </c>
      <c r="AF79" s="16">
        <v>0.79299295022431104</v>
      </c>
      <c r="AG79" s="16">
        <f t="shared" ca="1" si="32"/>
        <v>326.28751359088665</v>
      </c>
      <c r="AH79" s="16">
        <f t="shared" ca="1" si="33"/>
        <v>326.28751359088665</v>
      </c>
      <c r="AI79" s="16">
        <f t="shared" ca="1" si="29"/>
        <v>327.08050654111094</v>
      </c>
      <c r="AJ79" s="16">
        <f t="shared" ca="1" si="30"/>
        <v>0</v>
      </c>
    </row>
    <row r="80" spans="6:36">
      <c r="F80" s="16">
        <v>72</v>
      </c>
      <c r="I80" s="16">
        <f t="shared" ca="1" si="20"/>
        <v>0.75777521700846751</v>
      </c>
      <c r="J80" s="16">
        <f t="shared" ca="1" si="18"/>
        <v>1.3868424240044881</v>
      </c>
      <c r="K80" s="16">
        <v>6.8783837397381511</v>
      </c>
      <c r="L80" s="16">
        <f t="shared" ca="1" si="34"/>
        <v>364.4408143231928</v>
      </c>
      <c r="M80" s="16">
        <f t="shared" ca="1" si="35"/>
        <v>366.07303629082281</v>
      </c>
      <c r="N80" s="16">
        <f t="shared" ca="1" si="21"/>
        <v>372.95142003056094</v>
      </c>
      <c r="O80" s="16">
        <f t="shared" ca="1" si="22"/>
        <v>1.6322219676300165</v>
      </c>
      <c r="S80" s="16">
        <v>72</v>
      </c>
      <c r="T80" s="16">
        <f t="shared" ca="1" si="23"/>
        <v>0.84877942822379215</v>
      </c>
      <c r="V80" s="16">
        <f t="shared" ca="1" si="19"/>
        <v>0.81977964140842419</v>
      </c>
      <c r="W80" s="16">
        <v>3.9416486098818933</v>
      </c>
      <c r="X80" s="16">
        <f t="shared" ca="1" si="24"/>
        <v>379.9532632063308</v>
      </c>
      <c r="Y80" s="16">
        <f t="shared" ca="1" si="31"/>
        <v>380.33011419152496</v>
      </c>
      <c r="Z80" s="16">
        <f t="shared" ca="1" si="25"/>
        <v>384.27176280140685</v>
      </c>
      <c r="AA80" s="16">
        <f t="shared" ca="1" si="26"/>
        <v>0.37685098519415305</v>
      </c>
      <c r="AC80" s="16">
        <v>72</v>
      </c>
      <c r="AD80" s="16">
        <f t="shared" ca="1" si="27"/>
        <v>0.80639491845430777</v>
      </c>
      <c r="AE80" s="16">
        <f t="shared" ca="1" si="28"/>
        <v>1.0759084160242158</v>
      </c>
      <c r="AF80" s="16">
        <v>1.7595751823480941</v>
      </c>
      <c r="AG80" s="16">
        <f t="shared" ca="1" si="32"/>
        <v>327.36342200691087</v>
      </c>
      <c r="AH80" s="16">
        <f t="shared" ca="1" si="33"/>
        <v>327.36342200691087</v>
      </c>
      <c r="AI80" s="16">
        <f t="shared" ca="1" si="29"/>
        <v>329.12299718925897</v>
      </c>
      <c r="AJ80" s="16">
        <f t="shared" ca="1" si="30"/>
        <v>0</v>
      </c>
    </row>
    <row r="81" spans="6:36">
      <c r="F81" s="16">
        <v>73</v>
      </c>
      <c r="I81" s="16">
        <f t="shared" ca="1" si="20"/>
        <v>0.36829401833600373</v>
      </c>
      <c r="J81" s="16">
        <f t="shared" ca="1" si="18"/>
        <v>4.9943684847228118</v>
      </c>
      <c r="K81" s="16">
        <v>2.9541917172765282</v>
      </c>
      <c r="L81" s="16">
        <f t="shared" ca="1" si="34"/>
        <v>369.43518280791562</v>
      </c>
      <c r="M81" s="16">
        <f t="shared" ca="1" si="35"/>
        <v>372.95142003056094</v>
      </c>
      <c r="N81" s="16">
        <f t="shared" ca="1" si="21"/>
        <v>375.90561174783744</v>
      </c>
      <c r="O81" s="16">
        <f t="shared" ca="1" si="22"/>
        <v>3.5162372226453158</v>
      </c>
      <c r="S81" s="16">
        <v>73</v>
      </c>
      <c r="T81" s="16">
        <f t="shared" ca="1" si="23"/>
        <v>0.52026703098829374</v>
      </c>
      <c r="V81" s="16">
        <f t="shared" ca="1" si="19"/>
        <v>3.2670653904109215</v>
      </c>
      <c r="W81" s="16">
        <v>1.0369579149754327</v>
      </c>
      <c r="X81" s="16">
        <f t="shared" ca="1" si="24"/>
        <v>383.22032859674175</v>
      </c>
      <c r="Y81" s="16">
        <f t="shared" ca="1" si="31"/>
        <v>384.27176280140685</v>
      </c>
      <c r="Z81" s="16">
        <f t="shared" ca="1" si="25"/>
        <v>385.30872071638231</v>
      </c>
      <c r="AA81" s="16">
        <f t="shared" ca="1" si="26"/>
        <v>1.0514342046650995</v>
      </c>
      <c r="AC81" s="16">
        <v>73</v>
      </c>
      <c r="AD81" s="16">
        <f t="shared" ca="1" si="27"/>
        <v>0.7850986668869111</v>
      </c>
      <c r="AE81" s="16">
        <f t="shared" ca="1" si="28"/>
        <v>1.2097293939814759</v>
      </c>
      <c r="AF81" s="16">
        <v>2.1549729911191138</v>
      </c>
      <c r="AG81" s="16">
        <f t="shared" ca="1" si="32"/>
        <v>328.57315140089236</v>
      </c>
      <c r="AH81" s="16">
        <f t="shared" ca="1" si="33"/>
        <v>329.12299718925897</v>
      </c>
      <c r="AI81" s="16">
        <f t="shared" ca="1" si="29"/>
        <v>331.27797018037808</v>
      </c>
      <c r="AJ81" s="16">
        <f t="shared" ca="1" si="30"/>
        <v>0.54984578836661058</v>
      </c>
    </row>
    <row r="82" spans="6:36">
      <c r="F82" s="16">
        <v>74</v>
      </c>
      <c r="I82" s="16">
        <f t="shared" ca="1" si="20"/>
        <v>0.65939025146823027</v>
      </c>
      <c r="J82" s="16">
        <f t="shared" ca="1" si="18"/>
        <v>2.0821986619820958</v>
      </c>
      <c r="K82" s="16">
        <v>2.0149540696432386</v>
      </c>
      <c r="L82" s="16">
        <f t="shared" ca="1" si="34"/>
        <v>371.51738146989771</v>
      </c>
      <c r="M82" s="16">
        <f t="shared" ca="1" si="35"/>
        <v>375.90561174783744</v>
      </c>
      <c r="N82" s="16">
        <f t="shared" ca="1" si="21"/>
        <v>377.92056581748068</v>
      </c>
      <c r="O82" s="16">
        <f t="shared" ca="1" si="22"/>
        <v>4.3882302779397264</v>
      </c>
      <c r="S82" s="16">
        <v>74</v>
      </c>
      <c r="T82" s="16">
        <f t="shared" ca="1" si="23"/>
        <v>0.71151994258805218</v>
      </c>
      <c r="V82" s="16">
        <f t="shared" ca="1" si="19"/>
        <v>1.7017591645445469</v>
      </c>
      <c r="W82" s="16">
        <v>3.9504379406109811</v>
      </c>
      <c r="X82" s="16">
        <f t="shared" ca="1" si="24"/>
        <v>384.92208776128632</v>
      </c>
      <c r="Y82" s="16">
        <f t="shared" ca="1" si="31"/>
        <v>385.30872071638231</v>
      </c>
      <c r="Z82" s="16">
        <f t="shared" ca="1" si="25"/>
        <v>389.25915865699329</v>
      </c>
      <c r="AA82" s="16">
        <f t="shared" ca="1" si="26"/>
        <v>0.38663295509599038</v>
      </c>
      <c r="AC82" s="16">
        <v>74</v>
      </c>
      <c r="AD82" s="16">
        <f t="shared" ca="1" si="27"/>
        <v>0.62551441784439876</v>
      </c>
      <c r="AE82" s="16">
        <f t="shared" ca="1" si="28"/>
        <v>2.3459044961493585</v>
      </c>
      <c r="AF82" s="16">
        <v>2.8858302560502946</v>
      </c>
      <c r="AG82" s="16">
        <f t="shared" ca="1" si="32"/>
        <v>330.91905589704169</v>
      </c>
      <c r="AH82" s="16">
        <f t="shared" ca="1" si="33"/>
        <v>331.27797018037808</v>
      </c>
      <c r="AI82" s="16">
        <f t="shared" ca="1" si="29"/>
        <v>334.16380043642835</v>
      </c>
      <c r="AJ82" s="16">
        <f t="shared" ca="1" si="30"/>
        <v>0.35891428333638942</v>
      </c>
    </row>
    <row r="83" spans="6:36">
      <c r="F83" s="16">
        <v>75</v>
      </c>
      <c r="I83" s="16">
        <f t="shared" ca="1" si="20"/>
        <v>0.47813598116173173</v>
      </c>
      <c r="J83" s="16">
        <f t="shared" ca="1" si="18"/>
        <v>3.6893005376471466</v>
      </c>
      <c r="K83" s="16">
        <v>2.7908566545609914</v>
      </c>
      <c r="L83" s="16">
        <f t="shared" ca="1" si="34"/>
        <v>375.20668200754488</v>
      </c>
      <c r="M83" s="16">
        <f t="shared" ca="1" si="35"/>
        <v>377.92056581748068</v>
      </c>
      <c r="N83" s="16">
        <f t="shared" ca="1" si="21"/>
        <v>380.71142247204165</v>
      </c>
      <c r="O83" s="16">
        <f t="shared" ca="1" si="22"/>
        <v>2.713883809935794</v>
      </c>
      <c r="S83" s="16">
        <v>75</v>
      </c>
      <c r="T83" s="16">
        <f t="shared" ca="1" si="23"/>
        <v>7.8200630915844616E-2</v>
      </c>
      <c r="V83" s="16">
        <f t="shared" ca="1" si="19"/>
        <v>12.742387817429325</v>
      </c>
      <c r="W83" s="16">
        <v>2.8235724967192604</v>
      </c>
      <c r="X83" s="16">
        <f t="shared" ca="1" si="24"/>
        <v>397.66447557871567</v>
      </c>
      <c r="Y83" s="16">
        <f t="shared" ca="1" si="31"/>
        <v>397.66447557871567</v>
      </c>
      <c r="Z83" s="16">
        <f t="shared" ca="1" si="25"/>
        <v>400.4880480754349</v>
      </c>
      <c r="AA83" s="16">
        <f t="shared" ca="1" si="26"/>
        <v>0</v>
      </c>
      <c r="AC83" s="16">
        <v>75</v>
      </c>
      <c r="AD83" s="16">
        <f t="shared" ca="1" si="27"/>
        <v>0.82969360176383211</v>
      </c>
      <c r="AE83" s="16">
        <f t="shared" ca="1" si="28"/>
        <v>0.93349400423598494</v>
      </c>
      <c r="AF83" s="16">
        <v>1.5342265083773308</v>
      </c>
      <c r="AG83" s="16">
        <f t="shared" ca="1" si="32"/>
        <v>331.85254990127765</v>
      </c>
      <c r="AH83" s="16">
        <f t="shared" ca="1" si="33"/>
        <v>334.16380043642835</v>
      </c>
      <c r="AI83" s="16">
        <f t="shared" ca="1" si="29"/>
        <v>335.69802694480569</v>
      </c>
      <c r="AJ83" s="16">
        <f t="shared" ca="1" si="30"/>
        <v>2.3112505351506911</v>
      </c>
    </row>
    <row r="84" spans="6:36">
      <c r="F84" s="16">
        <v>76</v>
      </c>
      <c r="I84" s="16">
        <f t="shared" ca="1" si="20"/>
        <v>0.36470007728882292</v>
      </c>
      <c r="J84" s="16">
        <f t="shared" ca="1" si="18"/>
        <v>5.0433998462157037</v>
      </c>
      <c r="K84" s="16">
        <v>3.1143528550065613</v>
      </c>
      <c r="L84" s="16">
        <f t="shared" ca="1" si="34"/>
        <v>380.25008185376061</v>
      </c>
      <c r="M84" s="16">
        <f t="shared" ca="1" si="35"/>
        <v>380.71142247204165</v>
      </c>
      <c r="N84" s="16">
        <f t="shared" ca="1" si="21"/>
        <v>383.82577532704823</v>
      </c>
      <c r="O84" s="16">
        <f t="shared" ca="1" si="22"/>
        <v>0.46134061828104223</v>
      </c>
      <c r="S84" s="16">
        <v>76</v>
      </c>
      <c r="T84" s="16">
        <f t="shared" ca="1" si="23"/>
        <v>0.94138545191253964</v>
      </c>
      <c r="V84" s="16">
        <f t="shared" ca="1" si="19"/>
        <v>0.30201301903591871</v>
      </c>
      <c r="W84" s="16">
        <v>3.7286904507583847</v>
      </c>
      <c r="X84" s="16">
        <f t="shared" ca="1" si="24"/>
        <v>397.96648859775161</v>
      </c>
      <c r="Y84" s="16">
        <f t="shared" ca="1" si="31"/>
        <v>400.4880480754349</v>
      </c>
      <c r="Z84" s="16">
        <f t="shared" ca="1" si="25"/>
        <v>404.2167385261933</v>
      </c>
      <c r="AA84" s="16">
        <f t="shared" ca="1" si="26"/>
        <v>2.5215594776832972</v>
      </c>
      <c r="AC84" s="16">
        <v>76</v>
      </c>
      <c r="AD84" s="16">
        <f t="shared" ca="1" si="27"/>
        <v>0.23285926140375723</v>
      </c>
      <c r="AE84" s="16">
        <f t="shared" ca="1" si="28"/>
        <v>7.2866051811254202</v>
      </c>
      <c r="AF84" s="16">
        <v>1.2910550248725852</v>
      </c>
      <c r="AG84" s="16">
        <f t="shared" ca="1" si="32"/>
        <v>339.13915508240308</v>
      </c>
      <c r="AH84" s="16">
        <f t="shared" ca="1" si="33"/>
        <v>339.13915508240308</v>
      </c>
      <c r="AI84" s="16">
        <f t="shared" ca="1" si="29"/>
        <v>340.43021010727568</v>
      </c>
      <c r="AJ84" s="16">
        <f t="shared" ca="1" si="30"/>
        <v>0</v>
      </c>
    </row>
    <row r="85" spans="6:36">
      <c r="F85" s="16">
        <v>77</v>
      </c>
      <c r="I85" s="16">
        <f t="shared" ca="1" si="20"/>
        <v>0.79268202293423184</v>
      </c>
      <c r="J85" s="16">
        <f t="shared" ca="1" si="18"/>
        <v>1.1616655883380991</v>
      </c>
      <c r="K85" s="16">
        <v>0.60963774529251991</v>
      </c>
      <c r="L85" s="16">
        <f t="shared" ca="1" si="34"/>
        <v>381.41174744209872</v>
      </c>
      <c r="M85" s="16">
        <f t="shared" ca="1" si="35"/>
        <v>383.82577532704823</v>
      </c>
      <c r="N85" s="16">
        <f t="shared" ca="1" si="21"/>
        <v>384.43541307234074</v>
      </c>
      <c r="O85" s="16">
        <f t="shared" ca="1" si="22"/>
        <v>2.4140278849495189</v>
      </c>
      <c r="S85" s="16">
        <v>77</v>
      </c>
      <c r="T85" s="16">
        <f t="shared" ca="1" si="23"/>
        <v>0.58357546738627175</v>
      </c>
      <c r="V85" s="16">
        <f t="shared" ca="1" si="19"/>
        <v>2.6929074995477387</v>
      </c>
      <c r="W85" s="16">
        <v>4.3461409344767601</v>
      </c>
      <c r="X85" s="16">
        <f t="shared" ca="1" si="24"/>
        <v>400.65939609729935</v>
      </c>
      <c r="Y85" s="16">
        <f t="shared" ca="1" si="31"/>
        <v>404.2167385261933</v>
      </c>
      <c r="Z85" s="16">
        <f t="shared" ca="1" si="25"/>
        <v>408.56287946067005</v>
      </c>
      <c r="AA85" s="16">
        <f t="shared" ca="1" si="26"/>
        <v>3.5573424288939464</v>
      </c>
      <c r="AC85" s="16">
        <v>77</v>
      </c>
      <c r="AD85" s="16">
        <f t="shared" ca="1" si="27"/>
        <v>0.22388248411805933</v>
      </c>
      <c r="AE85" s="16">
        <f t="shared" ca="1" si="28"/>
        <v>7.4831699463180765</v>
      </c>
      <c r="AF85" s="16">
        <v>2.2405468916898097</v>
      </c>
      <c r="AG85" s="16">
        <f t="shared" ca="1" si="32"/>
        <v>346.62232502872115</v>
      </c>
      <c r="AH85" s="16">
        <f t="shared" ca="1" si="33"/>
        <v>346.62232502872115</v>
      </c>
      <c r="AI85" s="16">
        <f t="shared" ca="1" si="29"/>
        <v>348.86287192041095</v>
      </c>
      <c r="AJ85" s="16">
        <f t="shared" ca="1" si="30"/>
        <v>0</v>
      </c>
    </row>
    <row r="86" spans="6:36">
      <c r="F86" s="16">
        <v>78</v>
      </c>
      <c r="I86" s="16">
        <f t="shared" ca="1" si="20"/>
        <v>0.44831880627154652</v>
      </c>
      <c r="J86" s="16">
        <f t="shared" ca="1" si="18"/>
        <v>4.0112533925378653</v>
      </c>
      <c r="K86" s="16">
        <v>5.4735557115390483</v>
      </c>
      <c r="L86" s="16">
        <f t="shared" ca="1" si="34"/>
        <v>385.42300083463658</v>
      </c>
      <c r="M86" s="16">
        <f t="shared" ca="1" si="35"/>
        <v>385.42300083463658</v>
      </c>
      <c r="N86" s="16">
        <f t="shared" ca="1" si="21"/>
        <v>390.89655654617565</v>
      </c>
      <c r="O86" s="16">
        <f t="shared" ca="1" si="22"/>
        <v>0</v>
      </c>
      <c r="S86" s="16">
        <v>78</v>
      </c>
      <c r="T86" s="16">
        <f t="shared" ca="1" si="23"/>
        <v>0.19106860812171245</v>
      </c>
      <c r="V86" s="16">
        <f t="shared" ca="1" si="19"/>
        <v>8.2756135530419801</v>
      </c>
      <c r="W86" s="16">
        <v>1.7743461409344765</v>
      </c>
      <c r="X86" s="16">
        <f t="shared" ca="1" si="24"/>
        <v>408.93500965034133</v>
      </c>
      <c r="Y86" s="16">
        <f t="shared" ca="1" si="31"/>
        <v>408.93500965034133</v>
      </c>
      <c r="Z86" s="16">
        <f t="shared" ca="1" si="25"/>
        <v>410.70935579127581</v>
      </c>
      <c r="AA86" s="16">
        <f t="shared" ca="1" si="26"/>
        <v>0</v>
      </c>
      <c r="AC86" s="16">
        <v>78</v>
      </c>
      <c r="AD86" s="16">
        <f t="shared" ca="1" si="27"/>
        <v>0.90075678924748503</v>
      </c>
      <c r="AE86" s="16">
        <f t="shared" ca="1" si="28"/>
        <v>0.52259996027564626</v>
      </c>
      <c r="AF86" s="16">
        <v>2.7542344431897945</v>
      </c>
      <c r="AG86" s="16">
        <f t="shared" ca="1" si="32"/>
        <v>347.14492498899682</v>
      </c>
      <c r="AH86" s="16">
        <f t="shared" ca="1" si="33"/>
        <v>348.86287192041095</v>
      </c>
      <c r="AI86" s="16">
        <f t="shared" ca="1" si="29"/>
        <v>351.61710636360073</v>
      </c>
      <c r="AJ86" s="16">
        <f t="shared" ca="1" si="30"/>
        <v>1.7179469314141329</v>
      </c>
    </row>
    <row r="87" spans="6:36">
      <c r="F87" s="16">
        <v>79</v>
      </c>
      <c r="I87" s="16">
        <f t="shared" ca="1" si="20"/>
        <v>0.11146364321036373</v>
      </c>
      <c r="J87" s="16">
        <f t="shared" ca="1" si="18"/>
        <v>10.970284055582544</v>
      </c>
      <c r="K87" s="16">
        <v>0.59401226844080934</v>
      </c>
      <c r="L87" s="16">
        <f t="shared" ca="1" si="34"/>
        <v>396.39328489021915</v>
      </c>
      <c r="M87" s="16">
        <f t="shared" ca="1" si="35"/>
        <v>396.39328489021915</v>
      </c>
      <c r="N87" s="16">
        <f t="shared" ca="1" si="21"/>
        <v>396.98729715865994</v>
      </c>
      <c r="O87" s="16">
        <f t="shared" ca="1" si="22"/>
        <v>0</v>
      </c>
      <c r="S87" s="16">
        <v>79</v>
      </c>
      <c r="T87" s="16">
        <f t="shared" ca="1" si="23"/>
        <v>0.47509066852862036</v>
      </c>
      <c r="V87" s="16">
        <f t="shared" ca="1" si="19"/>
        <v>3.7212480602504625</v>
      </c>
      <c r="W87" s="16">
        <v>4.8132572405163732</v>
      </c>
      <c r="X87" s="16">
        <f t="shared" ca="1" si="24"/>
        <v>412.65625771059177</v>
      </c>
      <c r="Y87" s="16">
        <f t="shared" ca="1" si="31"/>
        <v>412.65625771059177</v>
      </c>
      <c r="Z87" s="16">
        <f t="shared" ca="1" si="25"/>
        <v>417.46951495110812</v>
      </c>
      <c r="AA87" s="16">
        <f t="shared" ca="1" si="26"/>
        <v>0</v>
      </c>
      <c r="AC87" s="16">
        <v>79</v>
      </c>
      <c r="AD87" s="16">
        <f t="shared" ca="1" si="27"/>
        <v>0.28660521616864953</v>
      </c>
      <c r="AE87" s="16">
        <f t="shared" ca="1" si="28"/>
        <v>6.2482478179196974</v>
      </c>
      <c r="AF87" s="16">
        <v>1.0621662038026063</v>
      </c>
      <c r="AG87" s="16">
        <f t="shared" ca="1" si="32"/>
        <v>353.39317280691654</v>
      </c>
      <c r="AH87" s="16">
        <f t="shared" ca="1" si="33"/>
        <v>353.39317280691654</v>
      </c>
      <c r="AI87" s="16">
        <f t="shared" ca="1" si="29"/>
        <v>354.45533901071917</v>
      </c>
      <c r="AJ87" s="16">
        <f t="shared" ca="1" si="30"/>
        <v>0</v>
      </c>
    </row>
    <row r="88" spans="6:36">
      <c r="F88" s="16">
        <v>80</v>
      </c>
      <c r="I88" s="16">
        <f t="shared" ca="1" si="20"/>
        <v>0.39705518687178987</v>
      </c>
      <c r="J88" s="16">
        <f t="shared" ca="1" si="18"/>
        <v>4.6183999910164388</v>
      </c>
      <c r="K88" s="16">
        <v>0.81105990783410142</v>
      </c>
      <c r="L88" s="16">
        <f t="shared" ca="1" si="34"/>
        <v>401.01168488123557</v>
      </c>
      <c r="M88" s="16">
        <f t="shared" ca="1" si="35"/>
        <v>401.01168488123557</v>
      </c>
      <c r="N88" s="16">
        <f t="shared" ca="1" si="21"/>
        <v>401.82274478906965</v>
      </c>
      <c r="O88" s="16">
        <f t="shared" ca="1" si="22"/>
        <v>0</v>
      </c>
      <c r="S88" s="16">
        <v>80</v>
      </c>
      <c r="T88" s="16">
        <f t="shared" ca="1" si="23"/>
        <v>0.31823056706446406</v>
      </c>
      <c r="V88" s="16">
        <f t="shared" ca="1" si="19"/>
        <v>5.7248955263227232</v>
      </c>
      <c r="W88" s="16">
        <v>3.229529709768975</v>
      </c>
      <c r="X88" s="16">
        <f t="shared" ca="1" si="24"/>
        <v>418.38115323691449</v>
      </c>
      <c r="Y88" s="16">
        <f t="shared" ca="1" si="31"/>
        <v>418.38115323691449</v>
      </c>
      <c r="Z88" s="16">
        <f t="shared" ca="1" si="25"/>
        <v>421.61068294668348</v>
      </c>
      <c r="AA88" s="16">
        <f t="shared" ca="1" si="26"/>
        <v>0</v>
      </c>
      <c r="AC88" s="16">
        <v>80</v>
      </c>
      <c r="AD88" s="16">
        <f t="shared" ca="1" si="27"/>
        <v>0.63713128963442678</v>
      </c>
      <c r="AE88" s="16">
        <f t="shared" ca="1" si="28"/>
        <v>2.2538976923521976</v>
      </c>
      <c r="AF88" s="16">
        <v>2.7843867305520797</v>
      </c>
      <c r="AG88" s="16">
        <f t="shared" ca="1" si="32"/>
        <v>355.64707049926875</v>
      </c>
      <c r="AH88" s="16">
        <f t="shared" ca="1" si="33"/>
        <v>355.64707049926875</v>
      </c>
      <c r="AI88" s="16">
        <f t="shared" ca="1" si="29"/>
        <v>358.43145722982081</v>
      </c>
      <c r="AJ88" s="16">
        <f t="shared" ca="1" si="30"/>
        <v>0</v>
      </c>
    </row>
    <row r="89" spans="6:36">
      <c r="F89" s="16">
        <v>81</v>
      </c>
      <c r="I89" s="16">
        <f t="shared" ca="1" si="20"/>
        <v>0.61468850486911708</v>
      </c>
      <c r="J89" s="16">
        <f t="shared" ca="1" si="18"/>
        <v>2.4331981781794925</v>
      </c>
      <c r="K89" s="16">
        <v>3.2784203619495225</v>
      </c>
      <c r="L89" s="16">
        <f t="shared" ca="1" si="34"/>
        <v>403.44488305941508</v>
      </c>
      <c r="M89" s="16">
        <f t="shared" ca="1" si="35"/>
        <v>403.44488305941508</v>
      </c>
      <c r="N89" s="16">
        <f t="shared" ca="1" si="21"/>
        <v>406.72330342136462</v>
      </c>
      <c r="O89" s="16">
        <f t="shared" ca="1" si="22"/>
        <v>0</v>
      </c>
      <c r="S89" s="16">
        <v>81</v>
      </c>
      <c r="T89" s="16">
        <f t="shared" ca="1" si="23"/>
        <v>1.3172733064821029E-2</v>
      </c>
      <c r="V89" s="16">
        <f t="shared" ca="1" si="19"/>
        <v>21.64803131375254</v>
      </c>
      <c r="W89" s="16">
        <v>1.867000335703604</v>
      </c>
      <c r="X89" s="16">
        <f t="shared" ca="1" si="24"/>
        <v>440.02918455066703</v>
      </c>
      <c r="Y89" s="16">
        <f t="shared" ca="1" si="31"/>
        <v>440.02918455066703</v>
      </c>
      <c r="Z89" s="16">
        <f t="shared" ca="1" si="25"/>
        <v>441.89618488637063</v>
      </c>
      <c r="AA89" s="16">
        <f t="shared" ca="1" si="26"/>
        <v>0</v>
      </c>
      <c r="AC89" s="16">
        <v>81</v>
      </c>
      <c r="AD89" s="16">
        <f t="shared" ca="1" si="27"/>
        <v>0.84773281629869557</v>
      </c>
      <c r="AE89" s="16">
        <f t="shared" ca="1" si="28"/>
        <v>0.82594883978145384</v>
      </c>
      <c r="AF89" s="16">
        <v>1.0993987853633229</v>
      </c>
      <c r="AG89" s="16">
        <f t="shared" ca="1" si="32"/>
        <v>356.47301933905021</v>
      </c>
      <c r="AH89" s="16">
        <f t="shared" ca="1" si="33"/>
        <v>358.43145722982081</v>
      </c>
      <c r="AI89" s="16">
        <f t="shared" ca="1" si="29"/>
        <v>359.53085601518416</v>
      </c>
      <c r="AJ89" s="16">
        <f t="shared" ca="1" si="30"/>
        <v>1.9584378907705968</v>
      </c>
    </row>
    <row r="90" spans="6:36">
      <c r="F90" s="16">
        <v>82</v>
      </c>
      <c r="I90" s="16">
        <f t="shared" ca="1" si="20"/>
        <v>0.5051963317384246</v>
      </c>
      <c r="J90" s="16">
        <f t="shared" ca="1" si="18"/>
        <v>3.414040747704115</v>
      </c>
      <c r="K90" s="16">
        <v>6.9548020874660486</v>
      </c>
      <c r="L90" s="16">
        <f t="shared" ca="1" si="34"/>
        <v>406.8589238071192</v>
      </c>
      <c r="M90" s="16">
        <f t="shared" ca="1" si="35"/>
        <v>406.8589238071192</v>
      </c>
      <c r="N90" s="16">
        <f t="shared" ca="1" si="21"/>
        <v>413.81372589458522</v>
      </c>
      <c r="O90" s="16">
        <f t="shared" ca="1" si="22"/>
        <v>0</v>
      </c>
      <c r="S90" s="16">
        <v>82</v>
      </c>
      <c r="T90" s="16">
        <f t="shared" ca="1" si="23"/>
        <v>0.25871825551032135</v>
      </c>
      <c r="V90" s="16">
        <f t="shared" ca="1" si="19"/>
        <v>6.7600781297346977</v>
      </c>
      <c r="W90" s="16">
        <v>1.8395336771752069</v>
      </c>
      <c r="X90" s="16">
        <f t="shared" ca="1" si="24"/>
        <v>446.78926268040175</v>
      </c>
      <c r="Y90" s="16">
        <f t="shared" ca="1" si="31"/>
        <v>446.78926268040175</v>
      </c>
      <c r="Z90" s="16">
        <f t="shared" ca="1" si="25"/>
        <v>448.62879635757696</v>
      </c>
      <c r="AA90" s="16">
        <f t="shared" ca="1" si="26"/>
        <v>0</v>
      </c>
      <c r="AC90" s="16">
        <v>82</v>
      </c>
      <c r="AD90" s="16">
        <f t="shared" ca="1" si="27"/>
        <v>0.48685968490792031</v>
      </c>
      <c r="AE90" s="16">
        <f t="shared" ca="1" si="28"/>
        <v>3.598896593767237</v>
      </c>
      <c r="AF90" s="16">
        <v>1.4495071260719627</v>
      </c>
      <c r="AG90" s="16">
        <f t="shared" ca="1" si="32"/>
        <v>360.07191593281743</v>
      </c>
      <c r="AH90" s="16">
        <f t="shared" ca="1" si="33"/>
        <v>360.07191593281743</v>
      </c>
      <c r="AI90" s="16">
        <f t="shared" ca="1" si="29"/>
        <v>361.52142305888941</v>
      </c>
      <c r="AJ90" s="16">
        <f t="shared" ca="1" si="30"/>
        <v>0</v>
      </c>
    </row>
    <row r="91" spans="6:36">
      <c r="F91" s="16">
        <v>83</v>
      </c>
      <c r="I91" s="16">
        <f t="shared" ca="1" si="20"/>
        <v>0.30680834539902024</v>
      </c>
      <c r="J91" s="16">
        <f t="shared" ca="1" si="18"/>
        <v>5.9076600421401126</v>
      </c>
      <c r="K91" s="16">
        <v>1.3899349955748161</v>
      </c>
      <c r="L91" s="16">
        <f t="shared" ca="1" si="34"/>
        <v>412.76658384925929</v>
      </c>
      <c r="M91" s="16">
        <f t="shared" ca="1" si="35"/>
        <v>413.81372589458522</v>
      </c>
      <c r="N91" s="16">
        <f t="shared" ca="1" si="21"/>
        <v>415.20366089016005</v>
      </c>
      <c r="O91" s="16">
        <f t="shared" ca="1" si="22"/>
        <v>1.047142045325927</v>
      </c>
      <c r="S91" s="16">
        <v>83</v>
      </c>
      <c r="T91" s="16">
        <f t="shared" ca="1" si="23"/>
        <v>0.6292783319885511</v>
      </c>
      <c r="V91" s="16">
        <f t="shared" ca="1" si="19"/>
        <v>2.3159081048435217</v>
      </c>
      <c r="W91" s="16">
        <v>0.63576158940397354</v>
      </c>
      <c r="X91" s="16">
        <f t="shared" ca="1" si="24"/>
        <v>449.10517078524526</v>
      </c>
      <c r="Y91" s="16">
        <f t="shared" ca="1" si="31"/>
        <v>449.10517078524526</v>
      </c>
      <c r="Z91" s="16">
        <f t="shared" ca="1" si="25"/>
        <v>449.74093237464922</v>
      </c>
      <c r="AA91" s="16">
        <f t="shared" ca="1" si="26"/>
        <v>0</v>
      </c>
      <c r="AC91" s="16">
        <v>83</v>
      </c>
      <c r="AD91" s="16">
        <f t="shared" ca="1" si="27"/>
        <v>0.20336451144525425</v>
      </c>
      <c r="AE91" s="16">
        <f t="shared" ca="1" si="28"/>
        <v>7.9637764363041779</v>
      </c>
      <c r="AF91" s="16">
        <v>3.2930692464980011</v>
      </c>
      <c r="AG91" s="16">
        <f t="shared" ca="1" si="32"/>
        <v>368.03569236912159</v>
      </c>
      <c r="AH91" s="16">
        <f t="shared" ca="1" si="33"/>
        <v>368.03569236912159</v>
      </c>
      <c r="AI91" s="16">
        <f t="shared" ca="1" si="29"/>
        <v>371.32876161561961</v>
      </c>
      <c r="AJ91" s="16">
        <f t="shared" ca="1" si="30"/>
        <v>0</v>
      </c>
    </row>
    <row r="92" spans="6:36">
      <c r="F92" s="16">
        <v>84</v>
      </c>
      <c r="I92" s="16">
        <f t="shared" ca="1" si="20"/>
        <v>0.21684413183281359</v>
      </c>
      <c r="J92" s="16">
        <f t="shared" ca="1" si="18"/>
        <v>7.6428823500887049</v>
      </c>
      <c r="K92" s="16">
        <v>1.5940427869502853</v>
      </c>
      <c r="L92" s="16">
        <f t="shared" ca="1" si="34"/>
        <v>420.409466199348</v>
      </c>
      <c r="M92" s="16">
        <f t="shared" ca="1" si="35"/>
        <v>420.409466199348</v>
      </c>
      <c r="N92" s="16">
        <f t="shared" ca="1" si="21"/>
        <v>422.0035089862983</v>
      </c>
      <c r="O92" s="16">
        <f t="shared" ca="1" si="22"/>
        <v>0</v>
      </c>
      <c r="S92" s="16">
        <v>84</v>
      </c>
      <c r="T92" s="16">
        <f t="shared" ca="1" si="23"/>
        <v>0.58129395294086006</v>
      </c>
      <c r="V92" s="16">
        <f t="shared" ca="1" si="19"/>
        <v>2.7124935348834751</v>
      </c>
      <c r="W92" s="16">
        <v>4.0013428144169438</v>
      </c>
      <c r="X92" s="16">
        <f t="shared" ca="1" si="24"/>
        <v>451.81766432012876</v>
      </c>
      <c r="Y92" s="16">
        <f t="shared" ca="1" si="31"/>
        <v>451.81766432012876</v>
      </c>
      <c r="Z92" s="16">
        <f t="shared" ca="1" si="25"/>
        <v>455.8190071345457</v>
      </c>
      <c r="AA92" s="16">
        <f t="shared" ca="1" si="26"/>
        <v>0</v>
      </c>
      <c r="AC92" s="16">
        <v>84</v>
      </c>
      <c r="AD92" s="16">
        <f t="shared" ca="1" si="27"/>
        <v>0.47976495307188349</v>
      </c>
      <c r="AE92" s="16">
        <f t="shared" ca="1" si="28"/>
        <v>3.6722948805669366</v>
      </c>
      <c r="AF92" s="16">
        <v>0.74257637256996367</v>
      </c>
      <c r="AG92" s="16">
        <f t="shared" ca="1" si="32"/>
        <v>371.70798724968853</v>
      </c>
      <c r="AH92" s="16">
        <f t="shared" ca="1" si="33"/>
        <v>371.70798724968853</v>
      </c>
      <c r="AI92" s="16">
        <f t="shared" ca="1" si="29"/>
        <v>372.45056362225847</v>
      </c>
      <c r="AJ92" s="16">
        <f t="shared" ca="1" si="30"/>
        <v>0</v>
      </c>
    </row>
    <row r="93" spans="6:36">
      <c r="F93" s="16">
        <v>85</v>
      </c>
      <c r="I93" s="16">
        <f t="shared" ca="1" si="20"/>
        <v>4.9710558112766479E-2</v>
      </c>
      <c r="J93" s="16">
        <f t="shared" ca="1" si="18"/>
        <v>15.007689657822414</v>
      </c>
      <c r="K93" s="16">
        <v>6.7448347422711876</v>
      </c>
      <c r="L93" s="16">
        <f t="shared" ca="1" si="34"/>
        <v>435.41715585717043</v>
      </c>
      <c r="M93" s="16">
        <f t="shared" ca="1" si="35"/>
        <v>435.41715585717043</v>
      </c>
      <c r="N93" s="16">
        <f t="shared" ca="1" si="21"/>
        <v>442.16199059944159</v>
      </c>
      <c r="O93" s="16">
        <f t="shared" ca="1" si="22"/>
        <v>0</v>
      </c>
      <c r="S93" s="16">
        <v>85</v>
      </c>
      <c r="T93" s="16">
        <f t="shared" ca="1" si="23"/>
        <v>0.27208086244947338</v>
      </c>
      <c r="V93" s="16">
        <f t="shared" ca="1" si="19"/>
        <v>6.5082798422520174</v>
      </c>
      <c r="W93" s="16">
        <v>3.9557481612598044</v>
      </c>
      <c r="X93" s="16">
        <f t="shared" ca="1" si="24"/>
        <v>458.32594416238078</v>
      </c>
      <c r="Y93" s="16">
        <f t="shared" ca="1" si="31"/>
        <v>458.32594416238078</v>
      </c>
      <c r="Z93" s="16">
        <f t="shared" ca="1" si="25"/>
        <v>462.28169232364058</v>
      </c>
      <c r="AA93" s="16">
        <f t="shared" ca="1" si="26"/>
        <v>0</v>
      </c>
      <c r="AC93" s="16">
        <v>85</v>
      </c>
      <c r="AD93" s="16">
        <f t="shared" ca="1" si="27"/>
        <v>0.637185627966949</v>
      </c>
      <c r="AE93" s="16">
        <f t="shared" ca="1" si="28"/>
        <v>2.2534712809014463</v>
      </c>
      <c r="AF93" s="16">
        <v>2.4671163060396131</v>
      </c>
      <c r="AG93" s="16">
        <f t="shared" ca="1" si="32"/>
        <v>373.96145853058999</v>
      </c>
      <c r="AH93" s="16">
        <f t="shared" ca="1" si="33"/>
        <v>373.96145853058999</v>
      </c>
      <c r="AI93" s="16">
        <f t="shared" ca="1" si="29"/>
        <v>376.42857483662959</v>
      </c>
      <c r="AJ93" s="16">
        <f t="shared" ca="1" si="30"/>
        <v>0</v>
      </c>
    </row>
    <row r="94" spans="6:36">
      <c r="F94" s="16">
        <v>86</v>
      </c>
      <c r="I94" s="16">
        <f t="shared" ca="1" si="20"/>
        <v>0.46505593626030572</v>
      </c>
      <c r="J94" s="16">
        <f t="shared" ca="1" si="18"/>
        <v>3.8279879379824595</v>
      </c>
      <c r="K94" s="16">
        <v>5.1261329996642964</v>
      </c>
      <c r="L94" s="16">
        <f t="shared" ca="1" si="34"/>
        <v>439.2451437951529</v>
      </c>
      <c r="M94" s="16">
        <f t="shared" ca="1" si="35"/>
        <v>442.16199059944159</v>
      </c>
      <c r="N94" s="16">
        <f t="shared" ca="1" si="21"/>
        <v>447.28812359910592</v>
      </c>
      <c r="O94" s="16">
        <f t="shared" ca="1" si="22"/>
        <v>2.9168468042886957</v>
      </c>
      <c r="S94" s="16">
        <v>86</v>
      </c>
      <c r="T94" s="16">
        <f t="shared" ca="1" si="23"/>
        <v>0.46007374446402693</v>
      </c>
      <c r="V94" s="16">
        <f t="shared" ca="1" si="19"/>
        <v>3.881842441478442</v>
      </c>
      <c r="W94" s="16">
        <v>2.999908444471572</v>
      </c>
      <c r="X94" s="16">
        <f t="shared" ca="1" si="24"/>
        <v>462.20778660385923</v>
      </c>
      <c r="Y94" s="16">
        <f t="shared" ca="1" si="31"/>
        <v>462.28169232364058</v>
      </c>
      <c r="Z94" s="16">
        <f t="shared" ca="1" si="25"/>
        <v>465.28160076811218</v>
      </c>
      <c r="AA94" s="16">
        <f t="shared" ca="1" si="26"/>
        <v>7.3905719781350854E-2</v>
      </c>
      <c r="AC94" s="16">
        <v>86</v>
      </c>
      <c r="AD94" s="16">
        <f t="shared" ca="1" si="27"/>
        <v>2.3127649934765349E-2</v>
      </c>
      <c r="AE94" s="16">
        <f t="shared" ca="1" si="28"/>
        <v>18.833632051875739</v>
      </c>
      <c r="AF94" s="16">
        <v>3.2959990234076968E-2</v>
      </c>
      <c r="AG94" s="16">
        <f t="shared" ca="1" si="32"/>
        <v>392.79509058246572</v>
      </c>
      <c r="AH94" s="16">
        <f t="shared" ca="1" si="33"/>
        <v>392.79509058246572</v>
      </c>
      <c r="AI94" s="16">
        <f t="shared" ca="1" si="29"/>
        <v>392.82805057269979</v>
      </c>
      <c r="AJ94" s="16">
        <f t="shared" ca="1" si="30"/>
        <v>0</v>
      </c>
    </row>
    <row r="95" spans="6:36">
      <c r="F95" s="16">
        <v>87</v>
      </c>
      <c r="I95" s="16">
        <f t="shared" ca="1" si="20"/>
        <v>0.24398807959665447</v>
      </c>
      <c r="J95" s="16">
        <f t="shared" ca="1" si="18"/>
        <v>7.05317954497204</v>
      </c>
      <c r="K95" s="16">
        <v>7.1191137424848172</v>
      </c>
      <c r="L95" s="16">
        <f t="shared" ca="1" si="34"/>
        <v>446.29832334012497</v>
      </c>
      <c r="M95" s="16">
        <f t="shared" ca="1" si="35"/>
        <v>447.28812359910592</v>
      </c>
      <c r="N95" s="16">
        <f t="shared" ca="1" si="21"/>
        <v>454.40723734159076</v>
      </c>
      <c r="O95" s="16">
        <f t="shared" ca="1" si="22"/>
        <v>0.98980025898094937</v>
      </c>
      <c r="S95" s="16">
        <v>87</v>
      </c>
      <c r="T95" s="16">
        <f t="shared" ca="1" si="23"/>
        <v>0.505818665048271</v>
      </c>
      <c r="V95" s="16">
        <f t="shared" ca="1" si="19"/>
        <v>3.4078852169708798</v>
      </c>
      <c r="W95" s="16">
        <v>2.9660328989532152</v>
      </c>
      <c r="X95" s="16">
        <f t="shared" ca="1" si="24"/>
        <v>465.61567182083013</v>
      </c>
      <c r="Y95" s="16">
        <f t="shared" ca="1" si="31"/>
        <v>465.61567182083013</v>
      </c>
      <c r="Z95" s="16">
        <f t="shared" ca="1" si="25"/>
        <v>468.58170471978332</v>
      </c>
      <c r="AA95" s="16">
        <f t="shared" ca="1" si="26"/>
        <v>0</v>
      </c>
      <c r="AC95" s="16">
        <v>87</v>
      </c>
      <c r="AD95" s="16">
        <f t="shared" ca="1" si="27"/>
        <v>0.71532328623286068</v>
      </c>
      <c r="AE95" s="16">
        <f t="shared" ca="1" si="28"/>
        <v>1.675103449495341</v>
      </c>
      <c r="AF95" s="16">
        <v>2.2406689657277137</v>
      </c>
      <c r="AG95" s="16">
        <f t="shared" ca="1" si="32"/>
        <v>394.47019403196106</v>
      </c>
      <c r="AH95" s="16">
        <f t="shared" ca="1" si="33"/>
        <v>394.47019403196106</v>
      </c>
      <c r="AI95" s="16">
        <f t="shared" ca="1" si="29"/>
        <v>396.71086299768876</v>
      </c>
      <c r="AJ95" s="16">
        <f t="shared" ca="1" si="30"/>
        <v>0</v>
      </c>
    </row>
    <row r="96" spans="6:36">
      <c r="F96" s="16">
        <v>88</v>
      </c>
      <c r="I96" s="16">
        <f t="shared" ca="1" si="20"/>
        <v>0.464843104478737</v>
      </c>
      <c r="J96" s="16">
        <f t="shared" ca="1" si="18"/>
        <v>3.8302767002669751</v>
      </c>
      <c r="K96" s="16">
        <v>1.8189031647694327</v>
      </c>
      <c r="L96" s="16">
        <f t="shared" ca="1" si="34"/>
        <v>450.12860004039192</v>
      </c>
      <c r="M96" s="16">
        <f t="shared" ca="1" si="35"/>
        <v>454.40723734159076</v>
      </c>
      <c r="N96" s="16">
        <f t="shared" ca="1" si="21"/>
        <v>456.2261405063602</v>
      </c>
      <c r="O96" s="16">
        <f t="shared" ca="1" si="22"/>
        <v>4.2786373011988417</v>
      </c>
      <c r="S96" s="16">
        <v>88</v>
      </c>
      <c r="T96" s="16">
        <f t="shared" ca="1" si="23"/>
        <v>0.98190392763489853</v>
      </c>
      <c r="V96" s="16">
        <f t="shared" ca="1" si="19"/>
        <v>9.1309043896754094E-2</v>
      </c>
      <c r="W96" s="16">
        <v>3.3069856868190559</v>
      </c>
      <c r="X96" s="16">
        <f t="shared" ca="1" si="24"/>
        <v>465.70698086472686</v>
      </c>
      <c r="Y96" s="16">
        <f t="shared" ca="1" si="31"/>
        <v>468.58170471978332</v>
      </c>
      <c r="Z96" s="16">
        <f t="shared" ca="1" si="25"/>
        <v>471.88869040660239</v>
      </c>
      <c r="AA96" s="16">
        <f t="shared" ca="1" si="26"/>
        <v>2.8747238550564589</v>
      </c>
      <c r="AC96" s="16">
        <v>88</v>
      </c>
      <c r="AD96" s="16">
        <f t="shared" ca="1" si="27"/>
        <v>0.44082854794568316</v>
      </c>
      <c r="AE96" s="16">
        <f t="shared" ca="1" si="28"/>
        <v>4.0954962964920671</v>
      </c>
      <c r="AF96" s="16">
        <v>3.5329447309793389</v>
      </c>
      <c r="AG96" s="16">
        <f t="shared" ca="1" si="32"/>
        <v>398.56569032845312</v>
      </c>
      <c r="AH96" s="16">
        <f t="shared" ca="1" si="33"/>
        <v>398.56569032845312</v>
      </c>
      <c r="AI96" s="16">
        <f t="shared" ca="1" si="29"/>
        <v>402.09863505943247</v>
      </c>
      <c r="AJ96" s="16">
        <f t="shared" ca="1" si="30"/>
        <v>0</v>
      </c>
    </row>
    <row r="97" spans="6:36">
      <c r="F97" s="16">
        <v>89</v>
      </c>
      <c r="I97" s="16">
        <f t="shared" ca="1" si="20"/>
        <v>0.126368083084612</v>
      </c>
      <c r="J97" s="16">
        <f t="shared" ca="1" si="18"/>
        <v>10.342781681983475</v>
      </c>
      <c r="K97" s="16">
        <v>3.4141666920987581</v>
      </c>
      <c r="L97" s="16">
        <f t="shared" ca="1" si="34"/>
        <v>460.47138172237538</v>
      </c>
      <c r="M97" s="16">
        <f t="shared" ca="1" si="35"/>
        <v>460.47138172237538</v>
      </c>
      <c r="N97" s="16">
        <f t="shared" ca="1" si="21"/>
        <v>463.88554841447416</v>
      </c>
      <c r="O97" s="16">
        <f t="shared" ca="1" si="22"/>
        <v>0</v>
      </c>
      <c r="S97" s="16">
        <v>89</v>
      </c>
      <c r="T97" s="16">
        <f t="shared" ca="1" si="23"/>
        <v>0.24731412924101093</v>
      </c>
      <c r="V97" s="16">
        <f t="shared" ca="1" si="19"/>
        <v>6.9854798603774277</v>
      </c>
      <c r="W97" s="16">
        <v>5.9577013458662673</v>
      </c>
      <c r="X97" s="16">
        <f t="shared" ca="1" si="24"/>
        <v>472.6924607251043</v>
      </c>
      <c r="Y97" s="16">
        <f t="shared" ca="1" si="31"/>
        <v>472.6924607251043</v>
      </c>
      <c r="Z97" s="16">
        <f t="shared" ca="1" si="25"/>
        <v>478.65016207097057</v>
      </c>
      <c r="AA97" s="16">
        <f t="shared" ca="1" si="26"/>
        <v>0</v>
      </c>
      <c r="AC97" s="16">
        <v>89</v>
      </c>
      <c r="AD97" s="16">
        <f t="shared" ca="1" si="27"/>
        <v>2.568117808393211E-2</v>
      </c>
      <c r="AE97" s="16">
        <f t="shared" ca="1" si="28"/>
        <v>18.309984628350499</v>
      </c>
      <c r="AF97" s="16">
        <v>1.7456587420270394E-2</v>
      </c>
      <c r="AG97" s="16">
        <f t="shared" ca="1" si="32"/>
        <v>416.87567495680361</v>
      </c>
      <c r="AH97" s="16">
        <f t="shared" ca="1" si="33"/>
        <v>416.87567495680361</v>
      </c>
      <c r="AI97" s="16">
        <f t="shared" ca="1" si="29"/>
        <v>416.89313154422388</v>
      </c>
      <c r="AJ97" s="16">
        <f t="shared" ca="1" si="30"/>
        <v>0</v>
      </c>
    </row>
    <row r="98" spans="6:36">
      <c r="F98" s="16">
        <v>90</v>
      </c>
      <c r="I98" s="16">
        <f t="shared" ca="1" si="20"/>
        <v>6.2949485107798964E-2</v>
      </c>
      <c r="J98" s="16">
        <f t="shared" ca="1" si="18"/>
        <v>13.827113489544431</v>
      </c>
      <c r="K98" s="16">
        <v>2.3521225623340558</v>
      </c>
      <c r="L98" s="16">
        <f t="shared" ca="1" si="34"/>
        <v>474.29849521191983</v>
      </c>
      <c r="M98" s="16">
        <f t="shared" ca="1" si="35"/>
        <v>474.29849521191983</v>
      </c>
      <c r="N98" s="16">
        <f t="shared" ca="1" si="21"/>
        <v>476.65061777425387</v>
      </c>
      <c r="O98" s="16">
        <f t="shared" ca="1" si="22"/>
        <v>0</v>
      </c>
      <c r="S98" s="16">
        <v>90</v>
      </c>
      <c r="T98" s="16">
        <f t="shared" ca="1" si="23"/>
        <v>0.88379634635141679</v>
      </c>
      <c r="V98" s="16">
        <f t="shared" ca="1" si="19"/>
        <v>0.61764310157987112</v>
      </c>
      <c r="W98" s="16">
        <v>0.81099887081514932</v>
      </c>
      <c r="X98" s="16">
        <f t="shared" ca="1" si="24"/>
        <v>473.31010382668416</v>
      </c>
      <c r="Y98" s="16">
        <f t="shared" ca="1" si="31"/>
        <v>478.65016207097057</v>
      </c>
      <c r="Z98" s="16">
        <f t="shared" ca="1" si="25"/>
        <v>479.46116094178569</v>
      </c>
      <c r="AA98" s="16">
        <f t="shared" ca="1" si="26"/>
        <v>5.3400582442864106</v>
      </c>
      <c r="AC98" s="16">
        <v>90</v>
      </c>
      <c r="AD98" s="16">
        <f t="shared" ca="1" si="27"/>
        <v>0.72048198706281008</v>
      </c>
      <c r="AE98" s="16">
        <f t="shared" ca="1" si="28"/>
        <v>1.6391743223093376</v>
      </c>
      <c r="AF98" s="16">
        <v>3.1568346201971496</v>
      </c>
      <c r="AG98" s="16">
        <f t="shared" ca="1" si="32"/>
        <v>418.51484927911292</v>
      </c>
      <c r="AH98" s="16">
        <f t="shared" ca="1" si="33"/>
        <v>418.51484927911292</v>
      </c>
      <c r="AI98" s="16">
        <f t="shared" ca="1" si="29"/>
        <v>421.6716838993101</v>
      </c>
      <c r="AJ98" s="16">
        <f t="shared" ca="1" si="30"/>
        <v>0</v>
      </c>
    </row>
    <row r="99" spans="6:36">
      <c r="F99" s="16">
        <v>91</v>
      </c>
      <c r="I99" s="16">
        <f t="shared" ca="1" si="20"/>
        <v>0.85537700012599283</v>
      </c>
      <c r="J99" s="16">
        <f t="shared" ca="1" si="18"/>
        <v>0.78106485704567019</v>
      </c>
      <c r="K99" s="16">
        <v>3.9405499435407574</v>
      </c>
      <c r="L99" s="16">
        <f t="shared" ca="1" si="34"/>
        <v>475.07956006896552</v>
      </c>
      <c r="M99" s="16">
        <f t="shared" ca="1" si="35"/>
        <v>476.65061777425387</v>
      </c>
      <c r="N99" s="16">
        <f t="shared" ca="1" si="21"/>
        <v>480.59116771779463</v>
      </c>
      <c r="O99" s="16">
        <f t="shared" ca="1" si="22"/>
        <v>1.5710577052883536</v>
      </c>
      <c r="S99" s="16">
        <v>91</v>
      </c>
      <c r="T99" s="16">
        <f t="shared" ca="1" si="23"/>
        <v>0.92768895320111133</v>
      </c>
      <c r="V99" s="16">
        <f t="shared" ca="1" si="19"/>
        <v>0.37529391060701239</v>
      </c>
      <c r="W99" s="16">
        <v>5.3592944120609154</v>
      </c>
      <c r="X99" s="16">
        <f t="shared" ca="1" si="24"/>
        <v>473.68539773729117</v>
      </c>
      <c r="Y99" s="16">
        <f t="shared" ca="1" si="31"/>
        <v>479.46116094178569</v>
      </c>
      <c r="Z99" s="16">
        <f t="shared" ca="1" si="25"/>
        <v>484.82045535384663</v>
      </c>
      <c r="AA99" s="16">
        <f t="shared" ca="1" si="26"/>
        <v>5.775763204494524</v>
      </c>
      <c r="AC99" s="16">
        <v>91</v>
      </c>
      <c r="AD99" s="16">
        <f t="shared" ca="1" si="27"/>
        <v>0.70287079329521407</v>
      </c>
      <c r="AE99" s="16">
        <f t="shared" ca="1" si="28"/>
        <v>1.7629109869235462</v>
      </c>
      <c r="AF99" s="16">
        <v>0.92641987365337075</v>
      </c>
      <c r="AG99" s="16">
        <f t="shared" ca="1" si="32"/>
        <v>420.27776026603647</v>
      </c>
      <c r="AH99" s="16">
        <f t="shared" ca="1" si="33"/>
        <v>421.6716838993101</v>
      </c>
      <c r="AI99" s="16">
        <f t="shared" ca="1" si="29"/>
        <v>422.59810377296344</v>
      </c>
      <c r="AJ99" s="16">
        <f t="shared" ca="1" si="30"/>
        <v>1.39392363327363</v>
      </c>
    </row>
    <row r="100" spans="6:36">
      <c r="F100" s="16">
        <v>92</v>
      </c>
      <c r="I100" s="16">
        <f t="shared" ca="1" si="20"/>
        <v>0.84217066402667184</v>
      </c>
      <c r="J100" s="16">
        <f t="shared" ca="1" si="18"/>
        <v>0.85886298205321177</v>
      </c>
      <c r="K100" s="16">
        <v>3.2442396313364057</v>
      </c>
      <c r="L100" s="16">
        <f t="shared" ca="1" si="34"/>
        <v>475.93842305101873</v>
      </c>
      <c r="M100" s="16">
        <f t="shared" ca="1" si="35"/>
        <v>480.59116771779463</v>
      </c>
      <c r="N100" s="16">
        <f t="shared" ca="1" si="21"/>
        <v>483.83540734913106</v>
      </c>
      <c r="O100" s="16">
        <f t="shared" ca="1" si="22"/>
        <v>4.6527446667759023</v>
      </c>
      <c r="S100" s="16">
        <v>92</v>
      </c>
      <c r="T100" s="16">
        <f t="shared" ca="1" si="23"/>
        <v>0.3901301942213522</v>
      </c>
      <c r="V100" s="16">
        <f t="shared" ca="1" si="19"/>
        <v>4.706373821154636</v>
      </c>
      <c r="W100" s="16">
        <v>4.8165532395397808</v>
      </c>
      <c r="X100" s="16">
        <f t="shared" ca="1" si="24"/>
        <v>478.39177155844578</v>
      </c>
      <c r="Y100" s="16">
        <f t="shared" ca="1" si="31"/>
        <v>484.82045535384663</v>
      </c>
      <c r="Z100" s="16">
        <f t="shared" ca="1" si="25"/>
        <v>489.63700859338638</v>
      </c>
      <c r="AA100" s="16">
        <f t="shared" ca="1" si="26"/>
        <v>6.4286837954008433</v>
      </c>
      <c r="AC100" s="16">
        <v>92</v>
      </c>
      <c r="AD100" s="16">
        <f t="shared" ca="1" si="27"/>
        <v>0.19740597372291224</v>
      </c>
      <c r="AE100" s="16">
        <f t="shared" ca="1" si="28"/>
        <v>8.1124644520990472</v>
      </c>
      <c r="AF100" s="16">
        <v>1.1548203985717338</v>
      </c>
      <c r="AG100" s="16">
        <f t="shared" ca="1" si="32"/>
        <v>428.39022471813553</v>
      </c>
      <c r="AH100" s="16">
        <f t="shared" ca="1" si="33"/>
        <v>428.39022471813553</v>
      </c>
      <c r="AI100" s="16">
        <f t="shared" ca="1" si="29"/>
        <v>429.54504511670729</v>
      </c>
      <c r="AJ100" s="16">
        <f t="shared" ca="1" si="30"/>
        <v>0</v>
      </c>
    </row>
    <row r="101" spans="6:36">
      <c r="F101" s="16">
        <v>93</v>
      </c>
      <c r="I101" s="16">
        <f t="shared" ca="1" si="20"/>
        <v>0.63215487832847506</v>
      </c>
      <c r="J101" s="16">
        <f t="shared" ca="1" si="18"/>
        <v>2.2931042710570688</v>
      </c>
      <c r="K101" s="16">
        <v>7.2956328012939844</v>
      </c>
      <c r="L101" s="16">
        <f t="shared" ca="1" si="34"/>
        <v>478.23152732207581</v>
      </c>
      <c r="M101" s="16">
        <f t="shared" ca="1" si="35"/>
        <v>483.83540734913106</v>
      </c>
      <c r="N101" s="16">
        <f t="shared" ca="1" si="21"/>
        <v>491.13104015042506</v>
      </c>
      <c r="O101" s="16">
        <f t="shared" ca="1" si="22"/>
        <v>5.6038800270552542</v>
      </c>
      <c r="S101" s="16">
        <v>93</v>
      </c>
      <c r="T101" s="16">
        <f t="shared" ca="1" si="23"/>
        <v>0.55666736364074154</v>
      </c>
      <c r="V101" s="16">
        <f t="shared" ca="1" si="19"/>
        <v>2.9289370509549673</v>
      </c>
      <c r="W101" s="16">
        <v>4.8590350047303685</v>
      </c>
      <c r="X101" s="16">
        <f t="shared" ca="1" si="24"/>
        <v>481.32070860940075</v>
      </c>
      <c r="Y101" s="16">
        <f t="shared" ca="1" si="31"/>
        <v>489.63700859338638</v>
      </c>
      <c r="Z101" s="16">
        <f t="shared" ca="1" si="25"/>
        <v>494.49604359811673</v>
      </c>
      <c r="AA101" s="16">
        <f t="shared" ca="1" si="26"/>
        <v>8.3162999839856298</v>
      </c>
      <c r="AC101" s="16">
        <v>93</v>
      </c>
      <c r="AD101" s="16">
        <f t="shared" ca="1" si="27"/>
        <v>0.69234031257320772</v>
      </c>
      <c r="AE101" s="16">
        <f t="shared" ca="1" si="28"/>
        <v>1.8383883153702152</v>
      </c>
      <c r="AF101" s="16">
        <v>0.55873287148655659</v>
      </c>
      <c r="AG101" s="16">
        <f t="shared" ca="1" si="32"/>
        <v>430.22861303350572</v>
      </c>
      <c r="AH101" s="16">
        <f t="shared" ca="1" si="33"/>
        <v>430.22861303350572</v>
      </c>
      <c r="AI101" s="16">
        <f t="shared" ca="1" si="29"/>
        <v>430.78734590499226</v>
      </c>
      <c r="AJ101" s="16">
        <f t="shared" ca="1" si="30"/>
        <v>0</v>
      </c>
    </row>
    <row r="102" spans="6:36">
      <c r="F102" s="16">
        <v>94</v>
      </c>
      <c r="I102" s="16">
        <f t="shared" ca="1" si="20"/>
        <v>0.56414936592516451</v>
      </c>
      <c r="J102" s="16">
        <f t="shared" ca="1" si="18"/>
        <v>2.8621811467277687</v>
      </c>
      <c r="K102" s="16">
        <v>6.7511825922421949</v>
      </c>
      <c r="L102" s="16">
        <f t="shared" ca="1" si="34"/>
        <v>481.09370846880358</v>
      </c>
      <c r="M102" s="16">
        <f t="shared" ca="1" si="35"/>
        <v>491.13104015042506</v>
      </c>
      <c r="N102" s="16">
        <f t="shared" ca="1" si="21"/>
        <v>497.88222274266724</v>
      </c>
      <c r="O102" s="16">
        <f t="shared" ca="1" si="22"/>
        <v>10.037331681621481</v>
      </c>
      <c r="S102" s="16">
        <v>94</v>
      </c>
      <c r="T102" s="16">
        <f t="shared" ca="1" si="23"/>
        <v>0.58410193976449809</v>
      </c>
      <c r="V102" s="16">
        <f t="shared" ca="1" si="19"/>
        <v>2.6883987849774567</v>
      </c>
      <c r="W102" s="16">
        <v>1.3292031617175817</v>
      </c>
      <c r="X102" s="16">
        <f t="shared" ca="1" si="24"/>
        <v>484.00910739437819</v>
      </c>
      <c r="Y102" s="16">
        <f t="shared" ca="1" si="31"/>
        <v>494.49604359811673</v>
      </c>
      <c r="Z102" s="16">
        <f t="shared" ca="1" si="25"/>
        <v>495.82524675983433</v>
      </c>
      <c r="AA102" s="16">
        <f t="shared" ca="1" si="26"/>
        <v>10.486936203738537</v>
      </c>
      <c r="AC102" s="16">
        <v>94</v>
      </c>
      <c r="AD102" s="16">
        <f t="shared" ca="1" si="27"/>
        <v>0.89717262847881718</v>
      </c>
      <c r="AE102" s="16">
        <f t="shared" ca="1" si="28"/>
        <v>0.54253492257828229</v>
      </c>
      <c r="AF102" s="16">
        <v>1.9769890438550981</v>
      </c>
      <c r="AG102" s="16">
        <f t="shared" ca="1" si="32"/>
        <v>430.77114795608401</v>
      </c>
      <c r="AH102" s="16">
        <f t="shared" ca="1" si="33"/>
        <v>430.78734590499226</v>
      </c>
      <c r="AI102" s="16">
        <f t="shared" ca="1" si="29"/>
        <v>432.76433494884736</v>
      </c>
      <c r="AJ102" s="16">
        <f t="shared" ca="1" si="30"/>
        <v>1.6197948908256876E-2</v>
      </c>
    </row>
    <row r="103" spans="6:36">
      <c r="F103" s="16">
        <v>95</v>
      </c>
      <c r="I103" s="16">
        <f t="shared" ca="1" si="20"/>
        <v>0.88310866608518368</v>
      </c>
      <c r="J103" s="16">
        <f t="shared" ca="1" si="18"/>
        <v>0.62153510650438815</v>
      </c>
      <c r="K103" s="16">
        <v>5.0675374614703816</v>
      </c>
      <c r="L103" s="16">
        <f t="shared" ca="1" si="34"/>
        <v>481.71524357530797</v>
      </c>
      <c r="M103" s="16">
        <f t="shared" ca="1" si="35"/>
        <v>497.88222274266724</v>
      </c>
      <c r="N103" s="16">
        <f t="shared" ca="1" si="21"/>
        <v>502.94976020413765</v>
      </c>
      <c r="O103" s="16">
        <f t="shared" ca="1" si="22"/>
        <v>16.166979167359273</v>
      </c>
      <c r="S103" s="16">
        <v>95</v>
      </c>
      <c r="T103" s="16">
        <f t="shared" ca="1" si="23"/>
        <v>0.50790630268508041</v>
      </c>
      <c r="V103" s="16">
        <f t="shared" ca="1" si="19"/>
        <v>3.3872914597438086</v>
      </c>
      <c r="W103" s="16">
        <v>1.6016724143192849</v>
      </c>
      <c r="X103" s="16">
        <f t="shared" ca="1" si="24"/>
        <v>487.39639885412203</v>
      </c>
      <c r="Y103" s="16">
        <f t="shared" ca="1" si="31"/>
        <v>495.82524675983433</v>
      </c>
      <c r="Z103" s="16">
        <f t="shared" ca="1" si="25"/>
        <v>497.42691917415362</v>
      </c>
      <c r="AA103" s="16">
        <f t="shared" ca="1" si="26"/>
        <v>8.4288479057123027</v>
      </c>
      <c r="AC103" s="16">
        <v>95</v>
      </c>
      <c r="AD103" s="16">
        <f t="shared" ca="1" si="27"/>
        <v>0.80181230026915162</v>
      </c>
      <c r="AE103" s="16">
        <f t="shared" ca="1" si="28"/>
        <v>1.1044036903590211</v>
      </c>
      <c r="AF103" s="16">
        <v>1.1424909207434308</v>
      </c>
      <c r="AG103" s="16">
        <f t="shared" ca="1" si="32"/>
        <v>431.875551646443</v>
      </c>
      <c r="AH103" s="16">
        <f t="shared" ca="1" si="33"/>
        <v>432.76433494884736</v>
      </c>
      <c r="AI103" s="16">
        <f t="shared" ca="1" si="29"/>
        <v>433.90682586959082</v>
      </c>
      <c r="AJ103" s="16">
        <f t="shared" ca="1" si="30"/>
        <v>0.88878330240436298</v>
      </c>
    </row>
    <row r="104" spans="6:36">
      <c r="F104" s="16">
        <v>96</v>
      </c>
      <c r="I104" s="16">
        <f t="shared" ca="1" si="20"/>
        <v>0.18893110120760115</v>
      </c>
      <c r="J104" s="16">
        <f t="shared" ca="1" si="18"/>
        <v>8.33186437129946</v>
      </c>
      <c r="K104" s="16">
        <v>1.5330057679982909</v>
      </c>
      <c r="L104" s="16">
        <f t="shared" ca="1" si="34"/>
        <v>490.04710794660741</v>
      </c>
      <c r="M104" s="16">
        <f t="shared" ca="1" si="35"/>
        <v>502.94976020413765</v>
      </c>
      <c r="N104" s="16">
        <f t="shared" ca="1" si="21"/>
        <v>504.48276597213595</v>
      </c>
      <c r="O104" s="16">
        <f t="shared" ca="1" si="22"/>
        <v>12.902652257530235</v>
      </c>
      <c r="S104" s="16">
        <v>96</v>
      </c>
      <c r="T104" s="16">
        <f t="shared" ca="1" si="23"/>
        <v>0.35970813143788705</v>
      </c>
      <c r="V104" s="16">
        <f t="shared" ca="1" si="19"/>
        <v>5.1123116118506937</v>
      </c>
      <c r="W104" s="16">
        <v>0.30158391064180423</v>
      </c>
      <c r="X104" s="16">
        <f t="shared" ca="1" si="24"/>
        <v>492.50871046597274</v>
      </c>
      <c r="Y104" s="16">
        <f t="shared" ca="1" si="31"/>
        <v>497.42691917415362</v>
      </c>
      <c r="Z104" s="16">
        <f t="shared" ca="1" si="25"/>
        <v>497.72850308479542</v>
      </c>
      <c r="AA104" s="16">
        <f t="shared" ca="1" si="26"/>
        <v>4.9182087081808845</v>
      </c>
      <c r="AC104" s="16">
        <v>96</v>
      </c>
      <c r="AD104" s="16">
        <f t="shared" ca="1" si="27"/>
        <v>8.400791959474474E-2</v>
      </c>
      <c r="AE104" s="16">
        <f t="shared" ca="1" si="28"/>
        <v>12.384221018465844</v>
      </c>
      <c r="AF104" s="16">
        <v>0.45350505081331827</v>
      </c>
      <c r="AG104" s="16">
        <f t="shared" ca="1" si="32"/>
        <v>444.25977266490884</v>
      </c>
      <c r="AH104" s="16">
        <f t="shared" ca="1" si="33"/>
        <v>444.25977266490884</v>
      </c>
      <c r="AI104" s="16">
        <f t="shared" ca="1" si="29"/>
        <v>444.71327771572214</v>
      </c>
      <c r="AJ104" s="16">
        <f t="shared" ca="1" si="30"/>
        <v>0</v>
      </c>
    </row>
    <row r="105" spans="6:36">
      <c r="F105" s="16">
        <v>97</v>
      </c>
      <c r="I105" s="16">
        <f t="shared" ca="1" si="20"/>
        <v>0.4574934917445892</v>
      </c>
      <c r="J105" s="16">
        <f t="shared" ca="1" si="18"/>
        <v>3.9099631003131714</v>
      </c>
      <c r="K105" s="16">
        <v>1.4978484450819423</v>
      </c>
      <c r="L105" s="16">
        <f t="shared" ca="1" si="34"/>
        <v>493.95707104692059</v>
      </c>
      <c r="M105" s="16">
        <f t="shared" ca="1" si="35"/>
        <v>504.48276597213595</v>
      </c>
      <c r="N105" s="16">
        <f t="shared" ca="1" si="21"/>
        <v>505.98061441721791</v>
      </c>
      <c r="O105" s="16">
        <f t="shared" ca="1" si="22"/>
        <v>10.525694925215362</v>
      </c>
      <c r="S105" s="16">
        <v>97</v>
      </c>
      <c r="T105" s="16">
        <f t="shared" ca="1" si="23"/>
        <v>0.82227902544871057</v>
      </c>
      <c r="V105" s="16">
        <f t="shared" ca="1" si="19"/>
        <v>0.97837747253582918</v>
      </c>
      <c r="W105" s="16">
        <v>0.94796594134342482</v>
      </c>
      <c r="X105" s="16">
        <f t="shared" ca="1" si="24"/>
        <v>493.48708793850858</v>
      </c>
      <c r="Y105" s="16">
        <f t="shared" ca="1" si="31"/>
        <v>497.72850308479542</v>
      </c>
      <c r="Z105" s="16">
        <f t="shared" ca="1" si="25"/>
        <v>498.67646902613882</v>
      </c>
      <c r="AA105" s="16">
        <f t="shared" ca="1" si="26"/>
        <v>4.2414151462868404</v>
      </c>
      <c r="AC105" s="16">
        <v>97</v>
      </c>
      <c r="AD105" s="16">
        <f t="shared" ca="1" si="27"/>
        <v>0.83773654159895483</v>
      </c>
      <c r="AE105" s="16">
        <f t="shared" ca="1" si="28"/>
        <v>0.88525808715423693</v>
      </c>
      <c r="AF105" s="16">
        <v>0.89272743919186992</v>
      </c>
      <c r="AG105" s="16">
        <f t="shared" ca="1" si="32"/>
        <v>445.14503075206306</v>
      </c>
      <c r="AH105" s="16">
        <f t="shared" ca="1" si="33"/>
        <v>445.14503075206306</v>
      </c>
      <c r="AI105" s="16">
        <f t="shared" ca="1" si="29"/>
        <v>446.03775819125491</v>
      </c>
      <c r="AJ105" s="16">
        <f t="shared" ca="1" si="30"/>
        <v>0</v>
      </c>
    </row>
    <row r="106" spans="6:36">
      <c r="F106" s="16">
        <v>98</v>
      </c>
      <c r="I106" s="16">
        <f t="shared" ca="1" si="20"/>
        <v>0.8867399406652462</v>
      </c>
      <c r="J106" s="16">
        <f t="shared" ca="1" si="18"/>
        <v>0.60101764720482043</v>
      </c>
      <c r="K106" s="16">
        <v>2.7027191991943114</v>
      </c>
      <c r="L106" s="16">
        <f t="shared" ca="1" si="34"/>
        <v>494.55808869412539</v>
      </c>
      <c r="M106" s="16">
        <f t="shared" ca="1" si="35"/>
        <v>505.98061441721791</v>
      </c>
      <c r="N106" s="16">
        <f t="shared" ca="1" si="21"/>
        <v>508.6833336164122</v>
      </c>
      <c r="O106" s="16">
        <f t="shared" ca="1" si="22"/>
        <v>11.422525723092519</v>
      </c>
      <c r="S106" s="16">
        <v>98</v>
      </c>
      <c r="T106" s="16">
        <f t="shared" ca="1" si="23"/>
        <v>0.66225643289839387</v>
      </c>
      <c r="V106" s="16">
        <f t="shared" ca="1" si="19"/>
        <v>2.0605121858813833</v>
      </c>
      <c r="W106" s="16">
        <v>1.8767052217169713</v>
      </c>
      <c r="X106" s="16">
        <f t="shared" ca="1" si="24"/>
        <v>495.54760012438999</v>
      </c>
      <c r="Y106" s="16">
        <f t="shared" ca="1" si="31"/>
        <v>498.67646902613882</v>
      </c>
      <c r="Z106" s="16">
        <f t="shared" ca="1" si="25"/>
        <v>500.55317424785579</v>
      </c>
      <c r="AA106" s="16">
        <f t="shared" ca="1" si="26"/>
        <v>3.1288689017488309</v>
      </c>
      <c r="AC106" s="16">
        <v>98</v>
      </c>
      <c r="AD106" s="16">
        <f t="shared" ca="1" si="27"/>
        <v>0.96943567721604396</v>
      </c>
      <c r="AE106" s="16">
        <f t="shared" ca="1" si="28"/>
        <v>0.15520576424001672</v>
      </c>
      <c r="AF106" s="16">
        <v>7.3610644856105231E-2</v>
      </c>
      <c r="AG106" s="16">
        <f t="shared" ca="1" si="32"/>
        <v>445.30023651630307</v>
      </c>
      <c r="AH106" s="16">
        <f t="shared" ca="1" si="33"/>
        <v>446.03775819125491</v>
      </c>
      <c r="AI106" s="16">
        <f t="shared" ca="1" si="29"/>
        <v>446.11136883611101</v>
      </c>
      <c r="AJ106" s="16">
        <f t="shared" ca="1" si="30"/>
        <v>0.73752167495183585</v>
      </c>
    </row>
    <row r="107" spans="6:36">
      <c r="F107" s="16">
        <v>99</v>
      </c>
      <c r="I107" s="16">
        <f t="shared" ca="1" si="20"/>
        <v>5.3790066041194518E-2</v>
      </c>
      <c r="J107" s="16">
        <f t="shared" ca="1" si="18"/>
        <v>14.613332374690174</v>
      </c>
      <c r="K107" s="16">
        <v>4.2388988921781063</v>
      </c>
      <c r="L107" s="16">
        <f t="shared" ca="1" si="34"/>
        <v>509.17142106881556</v>
      </c>
      <c r="M107" s="16">
        <f t="shared" ca="1" si="35"/>
        <v>509.17142106881556</v>
      </c>
      <c r="N107" s="16">
        <f t="shared" ca="1" si="21"/>
        <v>513.41031996099366</v>
      </c>
      <c r="O107" s="16">
        <f t="shared" ca="1" si="22"/>
        <v>0</v>
      </c>
      <c r="S107" s="16">
        <v>99</v>
      </c>
      <c r="T107" s="16">
        <f t="shared" ca="1" si="23"/>
        <v>0.40639595666189166</v>
      </c>
      <c r="V107" s="16">
        <f t="shared" ca="1" si="19"/>
        <v>4.5021366596304464</v>
      </c>
      <c r="W107" s="16">
        <v>2.1684011352885526</v>
      </c>
      <c r="X107" s="16">
        <f t="shared" ca="1" si="24"/>
        <v>500.04973678402041</v>
      </c>
      <c r="Y107" s="16">
        <f t="shared" ca="1" si="31"/>
        <v>500.55317424785579</v>
      </c>
      <c r="Z107" s="16">
        <f t="shared" ca="1" si="25"/>
        <v>502.72157538314434</v>
      </c>
      <c r="AA107" s="16">
        <f t="shared" ca="1" si="26"/>
        <v>0.50343746383538246</v>
      </c>
      <c r="AC107" s="16">
        <v>99</v>
      </c>
      <c r="AD107" s="16">
        <f t="shared" ca="1" si="27"/>
        <v>0.68270368704779572</v>
      </c>
      <c r="AE107" s="16">
        <f t="shared" ca="1" si="28"/>
        <v>1.9084717694363595</v>
      </c>
      <c r="AF107" s="16">
        <v>0.18933683278908658</v>
      </c>
      <c r="AG107" s="16">
        <f t="shared" ca="1" si="32"/>
        <v>447.20870828573942</v>
      </c>
      <c r="AH107" s="16">
        <f t="shared" ca="1" si="33"/>
        <v>447.20870828573942</v>
      </c>
      <c r="AI107" s="16">
        <f t="shared" ca="1" si="29"/>
        <v>447.3980451185285</v>
      </c>
      <c r="AJ107" s="16">
        <f t="shared" ca="1" si="30"/>
        <v>0</v>
      </c>
    </row>
    <row r="108" spans="6:36">
      <c r="F108" s="16">
        <v>100</v>
      </c>
      <c r="I108" s="16">
        <f t="shared" ca="1" si="20"/>
        <v>0.12860588798702111</v>
      </c>
      <c r="J108" s="16">
        <f t="shared" ca="1" si="18"/>
        <v>10.255013414733149</v>
      </c>
      <c r="K108" s="16">
        <v>2.8313852351451154</v>
      </c>
      <c r="L108" s="16">
        <f t="shared" ca="1" si="34"/>
        <v>519.42643448354875</v>
      </c>
      <c r="M108" s="16">
        <f t="shared" ca="1" si="35"/>
        <v>519.42643448354875</v>
      </c>
      <c r="N108" s="16">
        <f t="shared" ca="1" si="21"/>
        <v>522.2578197186939</v>
      </c>
      <c r="O108" s="16">
        <f t="shared" ca="1" si="22"/>
        <v>0</v>
      </c>
      <c r="S108" s="16">
        <v>100</v>
      </c>
      <c r="T108" s="16">
        <f t="shared" ca="1" si="23"/>
        <v>0.86809152672895695</v>
      </c>
      <c r="V108" s="16">
        <f t="shared" ca="1" si="19"/>
        <v>0.70729062170252044</v>
      </c>
      <c r="W108" s="16">
        <v>2.0169682912686544</v>
      </c>
      <c r="X108" s="16">
        <f t="shared" ca="1" si="24"/>
        <v>500.75702740572291</v>
      </c>
      <c r="Y108" s="16">
        <f t="shared" ca="1" si="31"/>
        <v>502.72157538314434</v>
      </c>
      <c r="Z108" s="16">
        <f t="shared" ca="1" si="25"/>
        <v>504.73854367441299</v>
      </c>
      <c r="AA108" s="16">
        <f t="shared" ca="1" si="26"/>
        <v>1.9645479774214323</v>
      </c>
      <c r="AC108" s="16">
        <v>100</v>
      </c>
      <c r="AD108" s="16">
        <f t="shared" ca="1" si="27"/>
        <v>0.74074747359657755</v>
      </c>
      <c r="AE108" s="16">
        <f t="shared" ca="1" si="28"/>
        <v>1.5004775156813315</v>
      </c>
      <c r="AF108" s="16">
        <v>3.4037903988769189</v>
      </c>
      <c r="AG108" s="16">
        <f t="shared" ca="1" si="32"/>
        <v>448.70918580142074</v>
      </c>
      <c r="AH108" s="16">
        <f t="shared" ca="1" si="33"/>
        <v>448.70918580142074</v>
      </c>
      <c r="AI108" s="16">
        <f t="shared" ca="1" si="29"/>
        <v>452.11297620029768</v>
      </c>
      <c r="AJ108" s="16">
        <f t="shared" ca="1" si="30"/>
        <v>0</v>
      </c>
    </row>
    <row r="110" spans="6:36">
      <c r="N110" s="16" t="s">
        <v>101</v>
      </c>
      <c r="O110" s="16">
        <f ca="1">AVERAGE(O9:O108)</f>
        <v>3.9355385123114464</v>
      </c>
      <c r="Z110" s="16" t="s">
        <v>101</v>
      </c>
      <c r="AA110" s="16">
        <f ca="1">AVERAGE(AA9:AA108)</f>
        <v>2.058474090949503</v>
      </c>
      <c r="AI110" s="16" t="s">
        <v>101</v>
      </c>
      <c r="AJ110" s="16">
        <f ca="1">AVERAGE(AJ9:AJ108)</f>
        <v>0.74900972353837258</v>
      </c>
    </row>
  </sheetData>
  <mergeCells count="21">
    <mergeCell ref="D3:E3"/>
    <mergeCell ref="G6:G7"/>
    <mergeCell ref="I6:I7"/>
    <mergeCell ref="J6:J7"/>
    <mergeCell ref="K6:K7"/>
    <mergeCell ref="AJ6:AJ7"/>
    <mergeCell ref="A19:B20"/>
    <mergeCell ref="A28:D32"/>
    <mergeCell ref="Y6:Y7"/>
    <mergeCell ref="Z6:Z7"/>
    <mergeCell ref="AA6:AA7"/>
    <mergeCell ref="AE6:AE7"/>
    <mergeCell ref="AF6:AF7"/>
    <mergeCell ref="AI6:AI7"/>
    <mergeCell ref="M6:M7"/>
    <mergeCell ref="N6:N7"/>
    <mergeCell ref="O6:O7"/>
    <mergeCell ref="V6:V7"/>
    <mergeCell ref="W6:W7"/>
    <mergeCell ref="X6:X7"/>
    <mergeCell ref="L6:L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Primera pregunta</vt:lpstr>
      <vt:lpstr>Segunda pregunta</vt:lpstr>
      <vt:lpstr>Tercera pregunta</vt:lpstr>
      <vt:lpstr>Cuarta Pregunta</vt:lpstr>
    </vt:vector>
  </TitlesOfParts>
  <Company>Leon y Parra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Leon</dc:creator>
  <cp:lastModifiedBy>Enrique Leon</cp:lastModifiedBy>
  <dcterms:created xsi:type="dcterms:W3CDTF">2017-03-07T22:33:09Z</dcterms:created>
  <dcterms:modified xsi:type="dcterms:W3CDTF">2018-07-16T21:50:05Z</dcterms:modified>
</cp:coreProperties>
</file>