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125"/>
  <workbookPr autoCompressPictures="0"/>
  <bookViews>
    <workbookView xWindow="2760" yWindow="380" windowWidth="25040" windowHeight="15500"/>
  </bookViews>
  <sheets>
    <sheet name="Primera pregunta" sheetId="7" r:id="rId1"/>
    <sheet name="Segunda pregunta" sheetId="8" r:id="rId2"/>
    <sheet name="Tercera pregunta" sheetId="9" r:id="rId3"/>
    <sheet name="Cuarta pregunta" sheetId="11" r:id="rId4"/>
  </sheets>
  <definedNames>
    <definedName name="__123Graph_A" hidden="1">#REF!</definedName>
    <definedName name="__123Graph_AFNTPOP" hidden="1">#REF!</definedName>
    <definedName name="__123Graph_AFNTQUE" hidden="1">#REF!</definedName>
    <definedName name="__123Graph_AMMS" hidden="1">#REF!</definedName>
    <definedName name="__123Graph_X" hidden="1">#REF!</definedName>
    <definedName name="__123Graph_XFNTPOP" hidden="1">#REF!</definedName>
    <definedName name="__123Graph_XFNTQUE" hidden="1">#REF!</definedName>
    <definedName name="__123Graph_XMMS" hidden="1">#REF!</definedName>
    <definedName name="solver_adj" localSheetId="0" hidden="1">'Primera pregunta'!$G$4:$I$4</definedName>
    <definedName name="solver_cvg" localSheetId="0" hidden="1">0.0001</definedName>
    <definedName name="solver_drv" localSheetId="0" hidden="1">1</definedName>
    <definedName name="solver_eng" localSheetId="0" hidden="1">2</definedName>
    <definedName name="solver_itr" localSheetId="0" hidden="1">2147483647</definedName>
    <definedName name="solver_lhs1" localSheetId="0" hidden="1">'Primera pregunta'!$G$4</definedName>
    <definedName name="solver_lhs2" localSheetId="0" hidden="1">'Primera pregunta'!$H$4</definedName>
    <definedName name="solver_lhs3" localSheetId="0" hidden="1">'Primera pregunta'!$I$4</definedName>
    <definedName name="solver_lhs4" localSheetId="0" hidden="1">'Primera pregunta'!$J$7</definedName>
    <definedName name="solver_lhs5" localSheetId="0" hidden="1">'Primera pregunta'!$J$8</definedName>
    <definedName name="solver_lhs6" localSheetId="0" hidden="1">'Primera pregunta'!$J$9</definedName>
    <definedName name="solver_lin" localSheetId="0" hidden="1">1</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1</definedName>
    <definedName name="solver_nod" localSheetId="0" hidden="1">2147483647</definedName>
    <definedName name="solver_num" localSheetId="0" hidden="1">6</definedName>
    <definedName name="solver_opt" localSheetId="0" hidden="1">'Primera pregunta'!$J$5</definedName>
    <definedName name="solver_pre" localSheetId="0" hidden="1">0.000001</definedName>
    <definedName name="solver_rbv" localSheetId="0" hidden="1">1</definedName>
    <definedName name="solver_rel1" localSheetId="0" hidden="1">4</definedName>
    <definedName name="solver_rel2" localSheetId="0" hidden="1">4</definedName>
    <definedName name="solver_rel3" localSheetId="0" hidden="1">4</definedName>
    <definedName name="solver_rel4" localSheetId="0" hidden="1">1</definedName>
    <definedName name="solver_rel5" localSheetId="0" hidden="1">1</definedName>
    <definedName name="solver_rel6" localSheetId="0" hidden="1">1</definedName>
    <definedName name="solver_rhs1" localSheetId="0" hidden="1">integer</definedName>
    <definedName name="solver_rhs2" localSheetId="0" hidden="1">integer</definedName>
    <definedName name="solver_rhs3" localSheetId="0" hidden="1">integer</definedName>
    <definedName name="solver_rhs4" localSheetId="0" hidden="1">'Primera pregunta'!$L$7</definedName>
    <definedName name="solver_rhs5" localSheetId="0" hidden="1">'Primera pregunta'!$L$8</definedName>
    <definedName name="solver_rhs6" localSheetId="0" hidden="1">'Primera pregunta'!$L$9</definedName>
    <definedName name="solver_rlx" localSheetId="0" hidden="1">1</definedName>
    <definedName name="solver_rsd" localSheetId="0" hidden="1">0</definedName>
    <definedName name="solver_scl" localSheetId="0" hidden="1">2</definedName>
    <definedName name="solver_sho" localSheetId="0" hidden="1">2</definedName>
    <definedName name="solver_ssz" localSheetId="0" hidden="1">100</definedName>
    <definedName name="solver_tim" localSheetId="0" hidden="1">2147483647</definedName>
    <definedName name="solver_tol" localSheetId="0" hidden="1">0.01</definedName>
    <definedName name="solver_typ" localSheetId="0" hidden="1">1</definedName>
    <definedName name="solver_val" localSheetId="0" hidden="1">0</definedName>
    <definedName name="solver_ver" localSheetId="0" hidden="1">2</definedName>
    <definedName name="units" localSheetId="1">'Segunda pregunta'!$E$5</definedName>
    <definedName name="units">#REF!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11" i="11" l="1"/>
  <c r="E11" i="11"/>
  <c r="G11" i="11"/>
  <c r="E12" i="11"/>
  <c r="E13" i="11"/>
  <c r="D12" i="11"/>
  <c r="D13" i="11"/>
  <c r="G13" i="11"/>
  <c r="E14" i="11"/>
  <c r="D14" i="11"/>
  <c r="G14" i="11"/>
  <c r="E15" i="11"/>
  <c r="D15" i="11"/>
  <c r="G15" i="11"/>
  <c r="E16" i="11"/>
  <c r="D16" i="11"/>
  <c r="G16" i="11"/>
  <c r="E17" i="11"/>
  <c r="D17" i="11"/>
  <c r="G17" i="11"/>
  <c r="E18" i="11"/>
  <c r="D18" i="11"/>
  <c r="G18" i="11"/>
  <c r="E19" i="11"/>
  <c r="D19" i="11"/>
  <c r="G19" i="11"/>
  <c r="E20" i="11"/>
  <c r="D20" i="11"/>
  <c r="G20" i="11"/>
  <c r="E21" i="11"/>
  <c r="D21" i="11"/>
  <c r="G21" i="11"/>
  <c r="E22" i="11"/>
  <c r="D22" i="11"/>
  <c r="G22" i="11"/>
  <c r="E23" i="11"/>
  <c r="D23" i="11"/>
  <c r="G23" i="11"/>
  <c r="E24" i="11"/>
  <c r="D24" i="11"/>
  <c r="G24" i="11"/>
  <c r="E25" i="11"/>
  <c r="D25" i="11"/>
  <c r="G25" i="11"/>
  <c r="E26" i="11"/>
  <c r="D26" i="11"/>
  <c r="G26" i="11"/>
  <c r="E27" i="11"/>
  <c r="D27" i="11"/>
  <c r="G27" i="11"/>
  <c r="G29" i="11"/>
  <c r="B31" i="11"/>
  <c r="E28" i="11"/>
  <c r="D28" i="11"/>
  <c r="F27" i="11"/>
  <c r="F26" i="11"/>
  <c r="F25" i="11"/>
  <c r="F24" i="11"/>
  <c r="F23" i="11"/>
  <c r="F22" i="11"/>
  <c r="F21" i="11"/>
  <c r="F20" i="11"/>
  <c r="F19" i="11"/>
  <c r="F18" i="11"/>
  <c r="F17" i="11"/>
  <c r="F16" i="11"/>
  <c r="F15" i="11"/>
  <c r="F14" i="11"/>
  <c r="F13" i="11"/>
  <c r="F12" i="11"/>
  <c r="F11" i="11"/>
  <c r="C24" i="8"/>
  <c r="O1" i="8"/>
  <c r="L8" i="8"/>
  <c r="L9" i="8"/>
  <c r="L10" i="8"/>
  <c r="L11" i="8"/>
  <c r="L12" i="8"/>
  <c r="L13" i="8"/>
  <c r="L14" i="8"/>
  <c r="L15" i="8"/>
  <c r="L16" i="8"/>
  <c r="L17" i="8"/>
  <c r="L18" i="8"/>
  <c r="L19" i="8"/>
  <c r="L20" i="8"/>
  <c r="L21" i="8"/>
  <c r="L22" i="8"/>
  <c r="L23" i="8"/>
  <c r="L24" i="8"/>
  <c r="L25" i="8"/>
  <c r="L26" i="8"/>
  <c r="L27" i="8"/>
  <c r="O5" i="8"/>
  <c r="O6" i="8"/>
  <c r="P6" i="8"/>
  <c r="O7" i="8"/>
  <c r="P7" i="8"/>
  <c r="O8" i="8"/>
  <c r="P8" i="8"/>
  <c r="O9" i="8"/>
  <c r="P9" i="8"/>
  <c r="O10" i="8"/>
  <c r="P10" i="8"/>
  <c r="O11" i="8"/>
  <c r="P11" i="8"/>
  <c r="O12" i="8"/>
  <c r="P12" i="8"/>
  <c r="O13" i="8"/>
  <c r="P13" i="8"/>
  <c r="O14" i="8"/>
  <c r="P14" i="8"/>
  <c r="O15" i="8"/>
  <c r="P15" i="8"/>
  <c r="O16" i="8"/>
  <c r="P16" i="8"/>
  <c r="O17" i="8"/>
  <c r="P17" i="8"/>
  <c r="O18" i="8"/>
  <c r="P18" i="8"/>
  <c r="O19" i="8"/>
  <c r="P19" i="8"/>
  <c r="O20" i="8"/>
  <c r="P20" i="8"/>
  <c r="O21" i="8"/>
  <c r="P21" i="8"/>
  <c r="O22" i="8"/>
  <c r="P22" i="8"/>
  <c r="O23" i="8"/>
  <c r="P23" i="8"/>
  <c r="O24" i="8"/>
  <c r="P24" i="8"/>
  <c r="O25" i="8"/>
  <c r="P25" i="8"/>
  <c r="O26" i="8"/>
  <c r="P26" i="8"/>
  <c r="O27" i="8"/>
  <c r="P27" i="8"/>
  <c r="O28" i="8"/>
  <c r="P28" i="8"/>
  <c r="O29" i="8"/>
  <c r="P29" i="8"/>
  <c r="O30" i="8"/>
  <c r="P30" i="8"/>
  <c r="O31" i="8"/>
  <c r="P31" i="8"/>
  <c r="O32" i="8"/>
  <c r="P32" i="8"/>
  <c r="O33" i="8"/>
  <c r="P33" i="8"/>
  <c r="O34" i="8"/>
  <c r="P34" i="8"/>
  <c r="O35" i="8"/>
  <c r="P35" i="8"/>
  <c r="O36" i="8"/>
  <c r="P36" i="8"/>
  <c r="O37" i="8"/>
  <c r="P37" i="8"/>
  <c r="O38" i="8"/>
  <c r="P38" i="8"/>
  <c r="O39" i="8"/>
  <c r="P39" i="8"/>
  <c r="O40" i="8"/>
  <c r="P40" i="8"/>
  <c r="O41" i="8"/>
  <c r="P41" i="8"/>
  <c r="O42" i="8"/>
  <c r="P42" i="8"/>
  <c r="O43" i="8"/>
  <c r="P43" i="8"/>
  <c r="O44" i="8"/>
  <c r="P44" i="8"/>
  <c r="O45" i="8"/>
  <c r="P45" i="8"/>
  <c r="O46" i="8"/>
  <c r="P46" i="8"/>
  <c r="O47" i="8"/>
  <c r="P47" i="8"/>
  <c r="O48" i="8"/>
  <c r="P48" i="8"/>
  <c r="O49" i="8"/>
  <c r="P49" i="8"/>
  <c r="O50" i="8"/>
  <c r="P50" i="8"/>
  <c r="O51" i="8"/>
  <c r="P51" i="8"/>
  <c r="O52" i="8"/>
  <c r="P52" i="8"/>
  <c r="O53" i="8"/>
  <c r="P53" i="8"/>
  <c r="O54" i="8"/>
  <c r="P54" i="8"/>
  <c r="Q3" i="8"/>
  <c r="E3" i="8"/>
  <c r="B21" i="8"/>
  <c r="N47" i="8"/>
  <c r="N46" i="8"/>
  <c r="N45" i="8"/>
  <c r="N44" i="8"/>
  <c r="N43" i="8"/>
  <c r="N42" i="8"/>
  <c r="N41" i="8"/>
  <c r="N40" i="8"/>
  <c r="N39" i="8"/>
  <c r="N38" i="8"/>
  <c r="N37" i="8"/>
  <c r="N36" i="8"/>
  <c r="N35" i="8"/>
  <c r="N34" i="8"/>
  <c r="N33" i="8"/>
  <c r="N32" i="8"/>
  <c r="N31" i="8"/>
  <c r="N30" i="8"/>
  <c r="N29" i="8"/>
  <c r="N28" i="8"/>
  <c r="N27" i="8"/>
  <c r="N26" i="8"/>
  <c r="N25" i="8"/>
  <c r="N24" i="8"/>
  <c r="N23" i="8"/>
  <c r="N22" i="8"/>
  <c r="N21" i="8"/>
  <c r="N20" i="8"/>
  <c r="N19" i="8"/>
  <c r="N18" i="8"/>
  <c r="N17" i="8"/>
  <c r="N16" i="8"/>
  <c r="N15" i="8"/>
  <c r="N14" i="8"/>
  <c r="N13" i="8"/>
  <c r="N12" i="8"/>
  <c r="N8" i="8"/>
  <c r="N9" i="8"/>
  <c r="N10" i="8"/>
  <c r="N11" i="8"/>
  <c r="G11" i="8"/>
  <c r="G10" i="8"/>
  <c r="F3" i="8"/>
  <c r="F2" i="8"/>
  <c r="J8" i="7"/>
  <c r="M8" i="7"/>
  <c r="J9" i="7"/>
  <c r="M9" i="7"/>
  <c r="J7" i="7"/>
  <c r="M7" i="7"/>
  <c r="I9" i="7"/>
  <c r="H9" i="7"/>
  <c r="I8" i="7"/>
  <c r="H8" i="7"/>
  <c r="G8" i="7"/>
  <c r="H7" i="7"/>
  <c r="G7" i="7"/>
  <c r="J5" i="7"/>
  <c r="E2" i="8"/>
  <c r="F6" i="8"/>
  <c r="B5" i="8"/>
  <c r="L1" i="8"/>
  <c r="L2" i="8"/>
  <c r="L3" i="8"/>
  <c r="L5" i="8"/>
  <c r="F7" i="8"/>
  <c r="F8" i="8"/>
  <c r="F10" i="8"/>
  <c r="H10" i="8"/>
  <c r="F11" i="8"/>
  <c r="H11" i="8"/>
  <c r="M7" i="8"/>
  <c r="N7" i="8"/>
  <c r="N5" i="8"/>
  <c r="F12" i="8"/>
  <c r="M8" i="8"/>
  <c r="M9" i="8"/>
  <c r="M10" i="8"/>
  <c r="M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F9" i="8"/>
  <c r="B24" i="8"/>
  <c r="D24" i="8"/>
  <c r="G24" i="8"/>
  <c r="H24" i="8"/>
</calcChain>
</file>

<file path=xl/sharedStrings.xml><?xml version="1.0" encoding="utf-8"?>
<sst xmlns="http://schemas.openxmlformats.org/spreadsheetml/2006/main" count="103" uniqueCount="75">
  <si>
    <t>M/M/s queuing computations</t>
  </si>
  <si>
    <t>lambda/mu</t>
  </si>
  <si>
    <t>s-1</t>
  </si>
  <si>
    <t>THE ARRIVAL RATE SHOULD BE LESS THAN THE OVERALL SERVICE RATE!</t>
  </si>
  <si>
    <t>Arrival rate</t>
  </si>
  <si>
    <t>Assumes Poisson process for</t>
  </si>
  <si>
    <t>/s</t>
  </si>
  <si>
    <t xml:space="preserve"> </t>
  </si>
  <si>
    <t xml:space="preserve">Service rate </t>
  </si>
  <si>
    <t>arrivals and services.</t>
  </si>
  <si>
    <t xml:space="preserve"> s factorial =</t>
  </si>
  <si>
    <t xml:space="preserve">Number of servers </t>
  </si>
  <si>
    <t xml:space="preserve">  (max of 40)</t>
  </si>
  <si>
    <t>P(0) =</t>
  </si>
  <si>
    <t>Utilization</t>
  </si>
  <si>
    <t>P(n)</t>
  </si>
  <si>
    <t>P(0), probability that the system is empty</t>
  </si>
  <si>
    <t>Lq, expected queue length</t>
  </si>
  <si>
    <t>L, expected number in system</t>
  </si>
  <si>
    <t>Wq, expected time in queue</t>
  </si>
  <si>
    <t>W, expected total time in system</t>
  </si>
  <si>
    <t>Probability that a customer waits</t>
  </si>
  <si>
    <t>hour</t>
  </si>
  <si>
    <t>Time Unit</t>
  </si>
  <si>
    <t>Cs</t>
  </si>
  <si>
    <t>Cw</t>
  </si>
  <si>
    <t>Variables</t>
  </si>
  <si>
    <t>X1</t>
  </si>
  <si>
    <t>X2</t>
  </si>
  <si>
    <t>X3</t>
  </si>
  <si>
    <t>X4</t>
  </si>
  <si>
    <t>X5</t>
  </si>
  <si>
    <t>Cantidad</t>
  </si>
  <si>
    <t>Muestra</t>
  </si>
  <si>
    <t>X1 = Número de latas de la combinación 1 a fabricar</t>
  </si>
  <si>
    <t>X2 = Número de latas de la combinación 2 a fabricar</t>
  </si>
  <si>
    <t>X3 = Número de latas de la combinación 3 a fabricar</t>
  </si>
  <si>
    <t>F.O. Max Z= 2X1 + 2.5X2 + 3X3</t>
  </si>
  <si>
    <t>Sujeto a:</t>
  </si>
  <si>
    <t>1/2X1 + 1/3X2 + 1/2X3 ≤ 12000</t>
  </si>
  <si>
    <t>1/2X1 + 1/3X2 + 0X3 ≤ 10000</t>
  </si>
  <si>
    <t>0X1 + 1/3X2 + 1/2X3 ≤ 8000</t>
  </si>
  <si>
    <t>Xi ≥ 0</t>
  </si>
  <si>
    <t>Xi, enteros</t>
  </si>
  <si>
    <t>Margen</t>
  </si>
  <si>
    <t>Restricciones</t>
  </si>
  <si>
    <t>Peras</t>
  </si>
  <si>
    <t>Duraznos</t>
  </si>
  <si>
    <t>Cerezas</t>
  </si>
  <si>
    <t>Disponible</t>
  </si>
  <si>
    <t>Holgura</t>
  </si>
  <si>
    <t>≤</t>
  </si>
  <si>
    <t>C</t>
  </si>
  <si>
    <t>λ</t>
  </si>
  <si>
    <t>μ</t>
  </si>
  <si>
    <t>L</t>
  </si>
  <si>
    <t>F</t>
  </si>
  <si>
    <t>k</t>
  </si>
  <si>
    <t>CT</t>
  </si>
  <si>
    <t>Varias colas Varios servidores</t>
  </si>
  <si>
    <t>Una cola varios servidores</t>
  </si>
  <si>
    <t>Óptimo</t>
  </si>
  <si>
    <t>El Mejor</t>
  </si>
  <si>
    <t>Observaciones</t>
  </si>
  <si>
    <t>R/ Se enocntraron dos causas asignables del patrón 1, se eliminaron y se re calculó la gráficas de control.  El proceso es capaz como lo indica un Cp de 1.36, sin embargo tiene un Cpk de 0.93 lo que indica que del proceso se obtiene producto que no cumple especificaciones y la media del proceso tiende hacia el límie superior de la especificación obteniendose un 26% de producto fuera del límite superior de la especifiación. Por lo que se concluye que el proceso está fuera de control.</t>
  </si>
  <si>
    <t>First Syracuse</t>
  </si>
  <si>
    <t>Tiempo entre llegadas</t>
  </si>
  <si>
    <t>Probabilidad</t>
  </si>
  <si>
    <t>Tiempo de servicio</t>
  </si>
  <si>
    <t>Simulación</t>
  </si>
  <si>
    <t>Tiempo actual en minutos</t>
  </si>
  <si>
    <t>Inicio del servicio</t>
  </si>
  <si>
    <t>Servicio completo</t>
  </si>
  <si>
    <t>Tiempo de espera</t>
  </si>
  <si>
    <t>Costo</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</si>
</sst>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General_)"/>
    <numFmt numFmtId="165" formatCode="0.0000_)"/>
    <numFmt numFmtId="166" formatCode="0.00000000"/>
    <numFmt numFmtId="167" formatCode="_(* #,##0.00_);_(* \(#,##0.00\);_(* &quot;-&quot;??_);_(@_)"/>
    <numFmt numFmtId="168" formatCode="[$$-409]#,##0.00"/>
    <numFmt numFmtId="169" formatCode="&quot;$&quot;#,##0.00"/>
    <numFmt numFmtId="170" formatCode="0_)"/>
    <numFmt numFmtId="171" formatCode="0.00_)"/>
  </numFmts>
  <fonts count="21" x14ac:knownFonts="1">
    <font>
      <sz val="12"/>
      <name val="Helv"/>
    </font>
    <font>
      <b/>
      <sz val="12"/>
      <color indexed="8"/>
      <name val="Arial"/>
      <family val="2"/>
    </font>
    <font>
      <sz val="12"/>
      <color indexed="8"/>
      <name val="Arial"/>
      <family val="2"/>
    </font>
    <font>
      <sz val="12"/>
      <name val="Arial"/>
      <family val="2"/>
    </font>
    <font>
      <b/>
      <sz val="12"/>
      <color indexed="18"/>
      <name val="Arial"/>
      <family val="2"/>
    </font>
    <font>
      <b/>
      <sz val="12"/>
      <color indexed="10"/>
      <name val="Arial"/>
      <family val="2"/>
    </font>
    <font>
      <sz val="12"/>
      <color indexed="37"/>
      <name val="Arial"/>
      <family val="2"/>
    </font>
    <font>
      <sz val="9"/>
      <color indexed="8"/>
      <name val="Arial"/>
      <family val="2"/>
    </font>
    <font>
      <sz val="10"/>
      <color indexed="18"/>
      <name val="Arial"/>
      <family val="2"/>
    </font>
    <font>
      <sz val="10"/>
      <color indexed="8"/>
      <name val="Arial"/>
      <family val="2"/>
    </font>
    <font>
      <u/>
      <sz val="12"/>
      <color theme="10"/>
      <name val="Helv"/>
    </font>
    <font>
      <u/>
      <sz val="12"/>
      <color theme="11"/>
      <name val="Helv"/>
    </font>
    <font>
      <sz val="12"/>
      <name val="Helvetica"/>
    </font>
    <font>
      <sz val="12"/>
      <name val="Times New Roman"/>
      <family val="1"/>
    </font>
    <font>
      <sz val="10"/>
      <name val="Arial"/>
    </font>
    <font>
      <sz val="10"/>
      <name val="Verdana"/>
      <family val="2"/>
    </font>
    <font>
      <sz val="11"/>
      <color indexed="8"/>
      <name val="Calibri"/>
      <family val="2"/>
    </font>
    <font>
      <b/>
      <sz val="12"/>
      <name val="Arial"/>
      <family val="2"/>
    </font>
    <font>
      <b/>
      <sz val="12"/>
      <name val="Helv"/>
    </font>
    <font>
      <b/>
      <sz val="12"/>
      <color rgb="FFFF0000"/>
      <name val="Arial"/>
    </font>
    <font>
      <b/>
      <sz val="10"/>
      <color indexed="10"/>
      <name val="Verdana"/>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12">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10">
    <xf numFmtId="164" fontId="0" fillId="0" borderId="0"/>
    <xf numFmtId="164" fontId="10" fillId="0" borderId="0" applyNumberFormat="0" applyFill="0" applyBorder="0" applyAlignment="0" applyProtection="0"/>
    <xf numFmtId="164" fontId="11"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6" fontId="12" fillId="0" borderId="0"/>
    <xf numFmtId="167" fontId="14" fillId="0" borderId="0" applyFont="0" applyFill="0" applyBorder="0" applyAlignment="0" applyProtection="0"/>
    <xf numFmtId="0" fontId="14" fillId="0" borderId="0"/>
    <xf numFmtId="167" fontId="14" fillId="0" borderId="0" applyFont="0" applyFill="0" applyBorder="0" applyAlignment="0" applyProtection="0"/>
    <xf numFmtId="0" fontId="14" fillId="0" borderId="0"/>
    <xf numFmtId="0" fontId="15" fillId="0" borderId="0"/>
    <xf numFmtId="9" fontId="16" fillId="0" borderId="0" applyFon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cellStyleXfs>
  <cellXfs count="89">
    <xf numFmtId="164" fontId="0" fillId="0" borderId="0" xfId="0"/>
    <xf numFmtId="164" fontId="0" fillId="0" borderId="0" xfId="0" applyAlignment="1">
      <alignment horizontal="center"/>
    </xf>
    <xf numFmtId="168" fontId="0" fillId="0" borderId="0" xfId="0" applyNumberFormat="1"/>
    <xf numFmtId="164" fontId="0" fillId="4" borderId="4" xfId="0" applyFill="1" applyBorder="1"/>
    <xf numFmtId="164" fontId="0" fillId="4" borderId="5" xfId="0" applyFill="1" applyBorder="1"/>
    <xf numFmtId="164" fontId="0" fillId="4" borderId="6" xfId="0" applyFill="1" applyBorder="1"/>
    <xf numFmtId="164" fontId="0" fillId="4" borderId="7" xfId="0" applyFill="1" applyBorder="1"/>
    <xf numFmtId="164" fontId="0" fillId="4" borderId="0" xfId="0" applyFill="1" applyBorder="1"/>
    <xf numFmtId="164" fontId="0" fillId="4" borderId="8" xfId="0" applyFill="1" applyBorder="1"/>
    <xf numFmtId="164" fontId="0" fillId="4" borderId="9" xfId="0" applyFill="1" applyBorder="1"/>
    <xf numFmtId="164" fontId="0" fillId="4" borderId="10" xfId="0" applyFill="1" applyBorder="1"/>
    <xf numFmtId="164" fontId="0" fillId="4" borderId="11" xfId="0" applyFill="1" applyBorder="1"/>
    <xf numFmtId="164" fontId="4" fillId="2" borderId="0" xfId="0" applyFont="1" applyFill="1" applyBorder="1" applyAlignment="1" applyProtection="1">
      <alignment horizontal="left"/>
    </xf>
    <xf numFmtId="164" fontId="2" fillId="2" borderId="0" xfId="0" applyFont="1" applyFill="1" applyBorder="1"/>
    <xf numFmtId="164" fontId="2" fillId="2" borderId="0" xfId="0" applyFont="1" applyFill="1" applyBorder="1" applyProtection="1">
      <protection locked="0"/>
    </xf>
    <xf numFmtId="164" fontId="2" fillId="2" borderId="0" xfId="0" applyFont="1" applyFill="1" applyBorder="1" applyAlignment="1" applyProtection="1">
      <alignment horizontal="left"/>
      <protection locked="0"/>
    </xf>
    <xf numFmtId="164" fontId="2" fillId="2" borderId="0" xfId="0" applyFont="1" applyFill="1" applyBorder="1" applyAlignment="1" applyProtection="1">
      <alignment horizontal="left"/>
    </xf>
    <xf numFmtId="164" fontId="2" fillId="2" borderId="0" xfId="0" applyFont="1" applyFill="1" applyBorder="1" applyProtection="1"/>
    <xf numFmtId="164" fontId="3" fillId="2" borderId="0" xfId="0" applyFont="1" applyFill="1"/>
    <xf numFmtId="164" fontId="1" fillId="2" borderId="0" xfId="0" applyFont="1" applyFill="1" applyBorder="1" applyAlignment="1" applyProtection="1">
      <alignment horizontal="left"/>
    </xf>
    <xf numFmtId="164" fontId="5" fillId="2" borderId="1" xfId="0" applyFont="1" applyFill="1" applyBorder="1" applyProtection="1">
      <protection locked="0"/>
    </xf>
    <xf numFmtId="164" fontId="8" fillId="2" borderId="0" xfId="0" applyFont="1" applyFill="1" applyBorder="1" applyAlignment="1" applyProtection="1">
      <alignment horizontal="left"/>
      <protection locked="0"/>
    </xf>
    <xf numFmtId="37" fontId="2" fillId="2" borderId="0" xfId="0" applyNumberFormat="1" applyFont="1" applyFill="1" applyBorder="1" applyProtection="1"/>
    <xf numFmtId="164" fontId="5" fillId="2" borderId="2" xfId="0" applyFont="1" applyFill="1" applyBorder="1" applyProtection="1">
      <protection locked="0"/>
    </xf>
    <xf numFmtId="164" fontId="7" fillId="2" borderId="0" xfId="0" applyFont="1" applyFill="1" applyBorder="1" applyAlignment="1" applyProtection="1">
      <alignment horizontal="left"/>
      <protection locked="0"/>
    </xf>
    <xf numFmtId="164" fontId="9" fillId="2" borderId="0" xfId="0" applyFont="1" applyFill="1" applyBorder="1" applyProtection="1">
      <protection locked="0"/>
    </xf>
    <xf numFmtId="164" fontId="6" fillId="2" borderId="0" xfId="0" applyFont="1" applyFill="1" applyBorder="1" applyProtection="1"/>
    <xf numFmtId="164" fontId="1" fillId="2" borderId="0" xfId="0" applyFont="1" applyFill="1" applyBorder="1"/>
    <xf numFmtId="164" fontId="2" fillId="2" borderId="1" xfId="0" applyFont="1" applyFill="1" applyBorder="1"/>
    <xf numFmtId="10" fontId="1" fillId="2" borderId="0" xfId="0" applyNumberFormat="1" applyFont="1" applyFill="1" applyBorder="1" applyProtection="1"/>
    <xf numFmtId="164" fontId="2" fillId="2" borderId="0" xfId="0" applyFont="1" applyFill="1" applyBorder="1" applyAlignment="1" applyProtection="1">
      <alignment horizontal="right"/>
    </xf>
    <xf numFmtId="164" fontId="2" fillId="2" borderId="0" xfId="0" applyNumberFormat="1" applyFont="1" applyFill="1" applyBorder="1" applyProtection="1"/>
    <xf numFmtId="165" fontId="1" fillId="2" borderId="0" xfId="0" applyNumberFormat="1" applyFont="1" applyFill="1" applyBorder="1" applyProtection="1"/>
    <xf numFmtId="164" fontId="1" fillId="2" borderId="0" xfId="0" applyFont="1" applyFill="1" applyBorder="1" applyProtection="1">
      <protection locked="0"/>
    </xf>
    <xf numFmtId="164" fontId="17" fillId="3" borderId="3" xfId="0" applyFont="1" applyFill="1" applyBorder="1" applyAlignment="1">
      <alignment horizontal="center"/>
    </xf>
    <xf numFmtId="169" fontId="0" fillId="3" borderId="3" xfId="0" applyNumberFormat="1" applyFill="1" applyBorder="1" applyAlignment="1">
      <alignment horizontal="center"/>
    </xf>
    <xf numFmtId="2" fontId="0" fillId="3" borderId="3" xfId="0" applyNumberFormat="1" applyFill="1" applyBorder="1" applyAlignment="1">
      <alignment horizontal="center"/>
    </xf>
    <xf numFmtId="169" fontId="0" fillId="4" borderId="0" xfId="0" applyNumberFormat="1" applyFill="1" applyBorder="1"/>
    <xf numFmtId="164" fontId="18" fillId="3" borderId="3" xfId="0" applyFont="1" applyFill="1" applyBorder="1" applyAlignment="1">
      <alignment horizontal="center"/>
    </xf>
    <xf numFmtId="169" fontId="18" fillId="3" borderId="3" xfId="0" applyNumberFormat="1" applyFont="1" applyFill="1" applyBorder="1" applyAlignment="1">
      <alignment horizontal="center"/>
    </xf>
    <xf numFmtId="164" fontId="0" fillId="3" borderId="3" xfId="0" applyFont="1" applyFill="1" applyBorder="1" applyAlignment="1">
      <alignment horizontal="center"/>
    </xf>
    <xf numFmtId="2" fontId="2" fillId="3" borderId="3" xfId="0" applyNumberFormat="1" applyFont="1" applyFill="1" applyBorder="1" applyAlignment="1">
      <alignment horizontal="center"/>
    </xf>
    <xf numFmtId="169" fontId="2" fillId="3" borderId="3" xfId="0" applyNumberFormat="1" applyFont="1" applyFill="1" applyBorder="1" applyAlignment="1">
      <alignment horizontal="center"/>
    </xf>
    <xf numFmtId="4" fontId="2" fillId="3" borderId="3" xfId="0" applyNumberFormat="1" applyFont="1" applyFill="1" applyBorder="1" applyAlignment="1">
      <alignment horizontal="center"/>
    </xf>
    <xf numFmtId="169" fontId="2" fillId="4" borderId="0" xfId="0" applyNumberFormat="1" applyFont="1" applyFill="1" applyBorder="1"/>
    <xf numFmtId="164" fontId="2" fillId="2" borderId="3" xfId="0" applyFont="1" applyFill="1" applyBorder="1" applyAlignment="1">
      <alignment horizontal="center" vertical="center"/>
    </xf>
    <xf numFmtId="164" fontId="2" fillId="2" borderId="3" xfId="0" applyFont="1" applyFill="1" applyBorder="1" applyAlignment="1" applyProtection="1">
      <alignment horizontal="center" vertical="center"/>
    </xf>
    <xf numFmtId="1" fontId="2" fillId="2" borderId="3" xfId="0" applyNumberFormat="1" applyFont="1" applyFill="1" applyBorder="1" applyAlignment="1" applyProtection="1">
      <alignment horizontal="center" vertical="center"/>
    </xf>
    <xf numFmtId="164" fontId="3" fillId="4" borderId="3" xfId="0" applyFont="1" applyFill="1" applyBorder="1" applyAlignment="1" applyProtection="1">
      <alignment horizontal="center"/>
    </xf>
    <xf numFmtId="164" fontId="3" fillId="4" borderId="3" xfId="0" applyFont="1" applyFill="1" applyBorder="1" applyAlignment="1">
      <alignment horizontal="center"/>
    </xf>
    <xf numFmtId="170" fontId="3" fillId="4" borderId="3" xfId="0" applyNumberFormat="1" applyFont="1" applyFill="1" applyBorder="1" applyAlignment="1" applyProtection="1">
      <alignment horizontal="center"/>
    </xf>
    <xf numFmtId="164" fontId="3" fillId="2" borderId="3" xfId="0" applyFont="1" applyFill="1" applyBorder="1" applyAlignment="1">
      <alignment horizontal="center"/>
    </xf>
    <xf numFmtId="164" fontId="1" fillId="4" borderId="0" xfId="0" applyFont="1" applyFill="1" applyBorder="1"/>
    <xf numFmtId="164" fontId="2" fillId="2" borderId="3" xfId="0" applyFont="1" applyFill="1" applyBorder="1" applyAlignment="1" applyProtection="1">
      <alignment horizontal="center"/>
    </xf>
    <xf numFmtId="164" fontId="2" fillId="2" borderId="3" xfId="0" applyFont="1" applyFill="1" applyBorder="1" applyAlignment="1">
      <alignment horizontal="center"/>
    </xf>
    <xf numFmtId="170" fontId="2" fillId="2" borderId="3" xfId="0" applyNumberFormat="1" applyFont="1" applyFill="1" applyBorder="1" applyAlignment="1" applyProtection="1">
      <alignment horizontal="center"/>
    </xf>
    <xf numFmtId="165" fontId="2" fillId="2" borderId="0" xfId="0" applyNumberFormat="1" applyFont="1" applyFill="1" applyBorder="1" applyProtection="1"/>
    <xf numFmtId="164" fontId="2" fillId="2" borderId="3" xfId="0" applyFont="1" applyFill="1" applyBorder="1"/>
    <xf numFmtId="164" fontId="2" fillId="2" borderId="3" xfId="0" applyFont="1" applyFill="1" applyBorder="1" applyAlignment="1" applyProtection="1">
      <alignment horizontal="left"/>
    </xf>
    <xf numFmtId="164" fontId="2" fillId="2" borderId="0" xfId="0" applyFont="1" applyFill="1" applyBorder="1" applyAlignment="1">
      <alignment horizontal="centerContinuous"/>
    </xf>
    <xf numFmtId="164" fontId="2" fillId="2" borderId="0" xfId="0" applyFont="1" applyFill="1" applyBorder="1" applyAlignment="1" applyProtection="1">
      <alignment horizontal="center"/>
    </xf>
    <xf numFmtId="37" fontId="2" fillId="2" borderId="0" xfId="0" applyNumberFormat="1" applyFont="1" applyFill="1" applyBorder="1" applyAlignment="1" applyProtection="1">
      <alignment horizontal="left"/>
    </xf>
    <xf numFmtId="10" fontId="2" fillId="2" borderId="0" xfId="0" applyNumberFormat="1" applyFont="1" applyFill="1" applyBorder="1" applyProtection="1"/>
    <xf numFmtId="164" fontId="2" fillId="4" borderId="3" xfId="0" applyFont="1" applyFill="1" applyBorder="1" applyAlignment="1" applyProtection="1">
      <alignment horizontal="center"/>
    </xf>
    <xf numFmtId="164" fontId="2" fillId="4" borderId="3" xfId="0" applyFont="1" applyFill="1" applyBorder="1" applyAlignment="1">
      <alignment horizontal="center"/>
    </xf>
    <xf numFmtId="170" fontId="2" fillId="4" borderId="3" xfId="0" applyNumberFormat="1" applyFont="1" applyFill="1" applyBorder="1" applyAlignment="1" applyProtection="1">
      <alignment horizontal="center"/>
    </xf>
    <xf numFmtId="164" fontId="17" fillId="2" borderId="3" xfId="0" applyFont="1" applyFill="1" applyBorder="1" applyAlignment="1">
      <alignment horizontal="center"/>
    </xf>
    <xf numFmtId="171" fontId="3" fillId="4" borderId="3" xfId="0" applyNumberFormat="1" applyFont="1" applyFill="1" applyBorder="1" applyAlignment="1" applyProtection="1">
      <alignment horizontal="center"/>
    </xf>
    <xf numFmtId="164" fontId="3" fillId="2" borderId="3" xfId="0" applyFont="1" applyFill="1" applyBorder="1" applyAlignment="1" applyProtection="1">
      <alignment horizontal="center"/>
    </xf>
    <xf numFmtId="171" fontId="3" fillId="2" borderId="3" xfId="0" applyNumberFormat="1" applyFont="1" applyFill="1" applyBorder="1" applyAlignment="1" applyProtection="1">
      <alignment horizontal="center"/>
    </xf>
    <xf numFmtId="164" fontId="19" fillId="2" borderId="0" xfId="0" applyFont="1" applyFill="1" applyBorder="1"/>
    <xf numFmtId="164" fontId="13" fillId="0" borderId="3" xfId="0" applyFont="1" applyBorder="1" applyAlignment="1">
      <alignment horizontal="center"/>
    </xf>
    <xf numFmtId="0" fontId="20" fillId="0" borderId="0" xfId="60" applyFont="1"/>
    <xf numFmtId="0" fontId="15" fillId="0" borderId="0" xfId="60"/>
    <xf numFmtId="0" fontId="15" fillId="0" borderId="0" xfId="60" applyAlignment="1">
      <alignment horizontal="center" wrapText="1"/>
    </xf>
    <xf numFmtId="0" fontId="15" fillId="0" borderId="0" xfId="60" applyAlignment="1">
      <alignment horizontal="center"/>
    </xf>
    <xf numFmtId="2" fontId="15" fillId="0" borderId="0" xfId="60" applyNumberFormat="1" applyAlignment="1">
      <alignment horizontal="center"/>
    </xf>
    <xf numFmtId="169" fontId="15" fillId="0" borderId="0" xfId="60" applyNumberFormat="1"/>
    <xf numFmtId="164" fontId="0" fillId="0" borderId="0" xfId="0" applyAlignment="1">
      <alignment horizontal="center"/>
    </xf>
    <xf numFmtId="164" fontId="13" fillId="0" borderId="3" xfId="0" applyFont="1" applyBorder="1" applyAlignment="1">
      <alignment horizontal="center"/>
    </xf>
    <xf numFmtId="164" fontId="0" fillId="0" borderId="4" xfId="0" applyBorder="1" applyAlignment="1">
      <alignment horizontal="center" vertical="center" wrapText="1"/>
    </xf>
    <xf numFmtId="164" fontId="0" fillId="0" borderId="5" xfId="0" applyBorder="1" applyAlignment="1">
      <alignment horizontal="center" vertical="center" wrapText="1"/>
    </xf>
    <xf numFmtId="164" fontId="0" fillId="0" borderId="6" xfId="0" applyBorder="1" applyAlignment="1">
      <alignment horizontal="center" vertical="center" wrapText="1"/>
    </xf>
    <xf numFmtId="164" fontId="0" fillId="0" borderId="7" xfId="0" applyBorder="1" applyAlignment="1">
      <alignment horizontal="center" vertical="center" wrapText="1"/>
    </xf>
    <xf numFmtId="164" fontId="0" fillId="0" borderId="0" xfId="0" applyBorder="1" applyAlignment="1">
      <alignment horizontal="center" vertical="center" wrapText="1"/>
    </xf>
    <xf numFmtId="164" fontId="0" fillId="0" borderId="8" xfId="0" applyBorder="1" applyAlignment="1">
      <alignment horizontal="center" vertical="center" wrapText="1"/>
    </xf>
    <xf numFmtId="164" fontId="0" fillId="0" borderId="9" xfId="0" applyBorder="1" applyAlignment="1">
      <alignment horizontal="center" vertical="center" wrapText="1"/>
    </xf>
    <xf numFmtId="164" fontId="0" fillId="0" borderId="10" xfId="0" applyBorder="1" applyAlignment="1">
      <alignment horizontal="center" vertical="center" wrapText="1"/>
    </xf>
    <xf numFmtId="164" fontId="0" fillId="0" borderId="11" xfId="0" applyBorder="1" applyAlignment="1">
      <alignment horizontal="center" vertical="center" wrapText="1"/>
    </xf>
  </cellXfs>
  <cellStyles count="110">
    <cellStyle name="Comma 2" xfId="5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Millares 2" xfId="56"/>
    <cellStyle name="Normal" xfId="0" builtinId="0"/>
    <cellStyle name="Normal 2" xfId="55"/>
    <cellStyle name="Normal 3" xfId="57"/>
    <cellStyle name="Normal 4" xfId="59"/>
    <cellStyle name="Normal 5" xfId="60"/>
    <cellStyle name="Porcentual 2" xfId="6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8683488143962"/>
          <c:y val="0.120000195312818"/>
          <c:w val="0.796238701553795"/>
          <c:h val="0.520000846355544"/>
        </c:manualLayout>
      </c:layout>
      <c:barChart>
        <c:barDir val="col"/>
        <c:grouping val="clustered"/>
        <c:varyColors val="0"/>
        <c:ser>
          <c:idx val="0"/>
          <c:order val="0"/>
          <c:spPr>
            <a:solidFill>
              <a:srgbClr val="0000FF"/>
            </a:solidFill>
            <a:ln w="3175">
              <a:solidFill>
                <a:srgbClr val="000000"/>
              </a:solidFill>
              <a:prstDash val="solid"/>
            </a:ln>
          </c:spPr>
          <c:invertIfNegative val="0"/>
          <c:cat>
            <c:numRef>
              <c:f>'Segunda pregunta'!$K$7:$K$47</c:f>
              <c:numCache>
                <c:formatCode>General_)</c:formatCode>
                <c:ptCount val="41"/>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pt idx="34">
                  <c:v>34.0</c:v>
                </c:pt>
                <c:pt idx="35">
                  <c:v>35.0</c:v>
                </c:pt>
                <c:pt idx="36">
                  <c:v>36.0</c:v>
                </c:pt>
                <c:pt idx="37">
                  <c:v>37.0</c:v>
                </c:pt>
                <c:pt idx="38">
                  <c:v>38.0</c:v>
                </c:pt>
                <c:pt idx="39">
                  <c:v>39.0</c:v>
                </c:pt>
                <c:pt idx="40">
                  <c:v>40.0</c:v>
                </c:pt>
              </c:numCache>
            </c:numRef>
          </c:cat>
          <c:val>
            <c:numRef>
              <c:f>'Segunda pregunta'!$M$7:$M$47</c:f>
              <c:numCache>
                <c:formatCode>General_)</c:formatCode>
                <c:ptCount val="41"/>
                <c:pt idx="0">
                  <c:v>0.625</c:v>
                </c:pt>
                <c:pt idx="1">
                  <c:v>0.234375</c:v>
                </c:pt>
                <c:pt idx="2">
                  <c:v>0.087890625</c:v>
                </c:pt>
                <c:pt idx="3">
                  <c:v>0.032958984375</c:v>
                </c:pt>
                <c:pt idx="4">
                  <c:v>0.012359619140625</c:v>
                </c:pt>
                <c:pt idx="5">
                  <c:v>0.00463485717773437</c:v>
                </c:pt>
                <c:pt idx="6">
                  <c:v>0.00173807144165039</c:v>
                </c:pt>
                <c:pt idx="7">
                  <c:v>0.000651776790618896</c:v>
                </c:pt>
                <c:pt idx="8">
                  <c:v>0.000244416296482086</c:v>
                </c:pt>
                <c:pt idx="9">
                  <c:v>9.16561111807823E-5</c:v>
                </c:pt>
                <c:pt idx="10">
                  <c:v>3.43710416927934E-5</c:v>
                </c:pt>
                <c:pt idx="11">
                  <c:v>1.28891406347975E-5</c:v>
                </c:pt>
                <c:pt idx="12">
                  <c:v>4.83342773804907E-6</c:v>
                </c:pt>
                <c:pt idx="13">
                  <c:v>1.8125354017684E-6</c:v>
                </c:pt>
                <c:pt idx="14">
                  <c:v>6.7970077566315E-7</c:v>
                </c:pt>
                <c:pt idx="15">
                  <c:v>2.54887790873681E-7</c:v>
                </c:pt>
                <c:pt idx="16">
                  <c:v>9.55829215776305E-8</c:v>
                </c:pt>
                <c:pt idx="17">
                  <c:v>3.58435955916114E-8</c:v>
                </c:pt>
                <c:pt idx="18">
                  <c:v>1.34413483468543E-8</c:v>
                </c:pt>
                <c:pt idx="19">
                  <c:v>5.04050563007036E-9</c:v>
                </c:pt>
                <c:pt idx="20">
                  <c:v>1.89018961127638E-9</c:v>
                </c:pt>
                <c:pt idx="21">
                  <c:v>7.08821104228644E-10</c:v>
                </c:pt>
                <c:pt idx="22">
                  <c:v>2.65807914085741E-10</c:v>
                </c:pt>
                <c:pt idx="23">
                  <c:v>9.9677967782153E-11</c:v>
                </c:pt>
                <c:pt idx="24">
                  <c:v>3.73792379183074E-11</c:v>
                </c:pt>
                <c:pt idx="25">
                  <c:v>1.40172142193653E-11</c:v>
                </c:pt>
                <c:pt idx="26">
                  <c:v>5.25645533226198E-12</c:v>
                </c:pt>
                <c:pt idx="27">
                  <c:v>1.97117074959824E-12</c:v>
                </c:pt>
                <c:pt idx="28">
                  <c:v>7.39189031099341E-13</c:v>
                </c:pt>
                <c:pt idx="29">
                  <c:v>2.77195886662253E-13</c:v>
                </c:pt>
                <c:pt idx="30">
                  <c:v>1.03948457498345E-13</c:v>
                </c:pt>
                <c:pt idx="31">
                  <c:v>3.89806715618793E-14</c:v>
                </c:pt>
                <c:pt idx="32">
                  <c:v>1.46177518357047E-14</c:v>
                </c:pt>
                <c:pt idx="33">
                  <c:v>5.48165693838927E-15</c:v>
                </c:pt>
                <c:pt idx="34">
                  <c:v>2.05562135189598E-15</c:v>
                </c:pt>
                <c:pt idx="35">
                  <c:v>7.70858006960992E-16</c:v>
                </c:pt>
                <c:pt idx="36">
                  <c:v>2.89071752610372E-16</c:v>
                </c:pt>
                <c:pt idx="37">
                  <c:v>1.08401907228889E-16</c:v>
                </c:pt>
                <c:pt idx="38">
                  <c:v>4.06507152108335E-17</c:v>
                </c:pt>
                <c:pt idx="39">
                  <c:v>1.52440182040626E-17</c:v>
                </c:pt>
                <c:pt idx="40">
                  <c:v>5.71650682652347E-18</c:v>
                </c:pt>
              </c:numCache>
            </c:numRef>
          </c:val>
        </c:ser>
        <c:dLbls>
          <c:showLegendKey val="0"/>
          <c:showVal val="0"/>
          <c:showCatName val="0"/>
          <c:showSerName val="0"/>
          <c:showPercent val="0"/>
          <c:showBubbleSize val="0"/>
        </c:dLbls>
        <c:gapWidth val="150"/>
        <c:axId val="1063053608"/>
        <c:axId val="1063061224"/>
      </c:barChart>
      <c:catAx>
        <c:axId val="1063053608"/>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US"/>
                  <a:t>NUMBER IN SYSTEM</a:t>
                </a:r>
              </a:p>
            </c:rich>
          </c:tx>
          <c:layout>
            <c:manualLayout>
              <c:xMode val="edge"/>
              <c:yMode val="edge"/>
              <c:x val="0.471787104660812"/>
              <c:y val="0.806667979602831"/>
            </c:manualLayout>
          </c:layout>
          <c:overlay val="0"/>
          <c:spPr>
            <a:noFill/>
            <a:ln w="25400">
              <a:noFill/>
            </a:ln>
          </c:spPr>
        </c:title>
        <c:numFmt formatCode="General_)" sourceLinked="1"/>
        <c:majorTickMark val="in"/>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3061224"/>
        <c:crosses val="autoZero"/>
        <c:auto val="0"/>
        <c:lblAlgn val="ctr"/>
        <c:lblOffset val="100"/>
        <c:tickLblSkip val="2"/>
        <c:tickMarkSkip val="1"/>
        <c:noMultiLvlLbl val="0"/>
      </c:catAx>
      <c:valAx>
        <c:axId val="1063061224"/>
        <c:scaling>
          <c:orientation val="minMax"/>
        </c:scaling>
        <c:delete val="0"/>
        <c:axPos val="l"/>
        <c:title>
          <c:tx>
            <c:rich>
              <a:bodyPr/>
              <a:lstStyle/>
              <a:p>
                <a:pPr>
                  <a:defRPr sz="800" b="0" i="0" u="none" strike="noStrike" baseline="0">
                    <a:solidFill>
                      <a:srgbClr val="000000"/>
                    </a:solidFill>
                    <a:latin typeface="Arial"/>
                    <a:ea typeface="Arial"/>
                    <a:cs typeface="Arial"/>
                  </a:defRPr>
                </a:pPr>
                <a:r>
                  <a:rPr lang="en-US"/>
                  <a:t>Probability</a:t>
                </a:r>
              </a:p>
            </c:rich>
          </c:tx>
          <c:layout>
            <c:manualLayout>
              <c:xMode val="edge"/>
              <c:yMode val="edge"/>
              <c:x val="0.0877743450531744"/>
              <c:y val="0.166666937934469"/>
            </c:manualLayout>
          </c:layout>
          <c:overlay val="0"/>
          <c:spPr>
            <a:noFill/>
            <a:ln w="25400">
              <a:noFill/>
            </a:ln>
          </c:spPr>
        </c:title>
        <c:numFmt formatCode="General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3053608"/>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0" l="0.75" r="0.75" t="1.0" header="0.5" footer="0.5"/>
    <c:pageSetup orientation="landscape" horizontalDpi="120" verticalDpi="144" copies="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4" Type="http://schemas.openxmlformats.org/officeDocument/2006/relationships/image" Target="../media/image4.png"/><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83820</xdr:colOff>
      <xdr:row>12</xdr:row>
      <xdr:rowOff>38100</xdr:rowOff>
    </xdr:from>
    <xdr:to>
      <xdr:col>7</xdr:col>
      <xdr:colOff>655320</xdr:colOff>
      <xdr:row>18</xdr:row>
      <xdr:rowOff>38100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38099</xdr:colOff>
      <xdr:row>1</xdr:row>
      <xdr:rowOff>4232</xdr:rowOff>
    </xdr:from>
    <xdr:to>
      <xdr:col>20</xdr:col>
      <xdr:colOff>1479550</xdr:colOff>
      <xdr:row>27</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1523999" y="410632"/>
          <a:ext cx="7918451" cy="5278968"/>
        </a:xfrm>
        <a:prstGeom prst="rect">
          <a:avLst/>
        </a:prstGeom>
      </xdr:spPr>
    </xdr:pic>
    <xdr:clientData/>
  </xdr:twoCellAnchor>
  <xdr:twoCellAnchor editAs="oneCell">
    <xdr:from>
      <xdr:col>14</xdr:col>
      <xdr:colOff>50799</xdr:colOff>
      <xdr:row>27</xdr:row>
      <xdr:rowOff>37806</xdr:rowOff>
    </xdr:from>
    <xdr:to>
      <xdr:col>21</xdr:col>
      <xdr:colOff>12700</xdr:colOff>
      <xdr:row>38</xdr:row>
      <xdr:rowOff>86576</xdr:rowOff>
    </xdr:to>
    <xdr:pic>
      <xdr:nvPicPr>
        <xdr:cNvPr id="3" name="Picture 2"/>
        <xdr:cNvPicPr>
          <a:picLocks noChangeAspect="1"/>
        </xdr:cNvPicPr>
      </xdr:nvPicPr>
      <xdr:blipFill>
        <a:blip xmlns:r="http://schemas.openxmlformats.org/officeDocument/2006/relationships" r:embed="rId2"/>
        <a:stretch>
          <a:fillRect/>
        </a:stretch>
      </xdr:blipFill>
      <xdr:spPr>
        <a:xfrm>
          <a:off x="1536699" y="5727406"/>
          <a:ext cx="7937501" cy="2283970"/>
        </a:xfrm>
        <a:prstGeom prst="rect">
          <a:avLst/>
        </a:prstGeom>
      </xdr:spPr>
    </xdr:pic>
    <xdr:clientData/>
  </xdr:twoCellAnchor>
  <xdr:twoCellAnchor editAs="oneCell">
    <xdr:from>
      <xdr:col>22</xdr:col>
      <xdr:colOff>25400</xdr:colOff>
      <xdr:row>1</xdr:row>
      <xdr:rowOff>12699</xdr:rowOff>
    </xdr:from>
    <xdr:to>
      <xdr:col>29</xdr:col>
      <xdr:colOff>368300</xdr:colOff>
      <xdr:row>26</xdr:row>
      <xdr:rowOff>198966</xdr:rowOff>
    </xdr:to>
    <xdr:pic>
      <xdr:nvPicPr>
        <xdr:cNvPr id="4" name="Picture 3"/>
        <xdr:cNvPicPr>
          <a:picLocks noChangeAspect="1"/>
        </xdr:cNvPicPr>
      </xdr:nvPicPr>
      <xdr:blipFill>
        <a:blip xmlns:r="http://schemas.openxmlformats.org/officeDocument/2006/relationships" r:embed="rId3"/>
        <a:stretch>
          <a:fillRect/>
        </a:stretch>
      </xdr:blipFill>
      <xdr:spPr>
        <a:xfrm>
          <a:off x="9080500" y="419099"/>
          <a:ext cx="7899400" cy="5266267"/>
        </a:xfrm>
        <a:prstGeom prst="rect">
          <a:avLst/>
        </a:prstGeom>
      </xdr:spPr>
    </xdr:pic>
    <xdr:clientData/>
  </xdr:twoCellAnchor>
  <xdr:twoCellAnchor editAs="oneCell">
    <xdr:from>
      <xdr:col>22</xdr:col>
      <xdr:colOff>12698</xdr:colOff>
      <xdr:row>27</xdr:row>
      <xdr:rowOff>126999</xdr:rowOff>
    </xdr:from>
    <xdr:to>
      <xdr:col>29</xdr:col>
      <xdr:colOff>380999</xdr:colOff>
      <xdr:row>56</xdr:row>
      <xdr:rowOff>152400</xdr:rowOff>
    </xdr:to>
    <xdr:pic>
      <xdr:nvPicPr>
        <xdr:cNvPr id="5" name="Picture 4"/>
        <xdr:cNvPicPr>
          <a:picLocks noChangeAspect="1"/>
        </xdr:cNvPicPr>
      </xdr:nvPicPr>
      <xdr:blipFill>
        <a:blip xmlns:r="http://schemas.openxmlformats.org/officeDocument/2006/relationships" r:embed="rId4"/>
        <a:stretch>
          <a:fillRect/>
        </a:stretch>
      </xdr:blipFill>
      <xdr:spPr>
        <a:xfrm>
          <a:off x="8724898" y="5816599"/>
          <a:ext cx="7924801" cy="59436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2"/>
  <sheetViews>
    <sheetView tabSelected="1" workbookViewId="0">
      <selection activeCell="F15" sqref="F15"/>
    </sheetView>
  </sheetViews>
  <sheetFormatPr baseColWidth="10" defaultRowHeight="16" x14ac:dyDescent="0"/>
  <cols>
    <col min="1" max="1" width="3.25" customWidth="1"/>
    <col min="11" max="11" width="2.125" customWidth="1"/>
  </cols>
  <sheetData>
    <row r="1" spans="2:13" ht="17" thickBot="1"/>
    <row r="2" spans="2:13">
      <c r="B2" s="3" t="s">
        <v>34</v>
      </c>
      <c r="C2" s="4"/>
      <c r="D2" s="4"/>
      <c r="E2" s="5"/>
    </row>
    <row r="3" spans="2:13">
      <c r="B3" s="6" t="s">
        <v>35</v>
      </c>
      <c r="C3" s="7"/>
      <c r="D3" s="7"/>
      <c r="E3" s="8"/>
      <c r="F3" t="s">
        <v>26</v>
      </c>
      <c r="G3" s="1" t="s">
        <v>27</v>
      </c>
      <c r="H3" s="1" t="s">
        <v>28</v>
      </c>
      <c r="I3" s="1" t="s">
        <v>29</v>
      </c>
    </row>
    <row r="4" spans="2:13">
      <c r="B4" s="6" t="s">
        <v>36</v>
      </c>
      <c r="C4" s="7"/>
      <c r="D4" s="7"/>
      <c r="E4" s="8"/>
      <c r="F4" t="s">
        <v>32</v>
      </c>
      <c r="G4">
        <v>7999.9999999999964</v>
      </c>
      <c r="H4">
        <v>18000.000000000011</v>
      </c>
      <c r="I4">
        <v>3999.9999999999945</v>
      </c>
    </row>
    <row r="5" spans="2:13">
      <c r="B5" s="6"/>
      <c r="C5" s="7"/>
      <c r="D5" s="7"/>
      <c r="E5" s="8"/>
      <c r="F5" t="s">
        <v>44</v>
      </c>
      <c r="G5" s="2">
        <v>2</v>
      </c>
      <c r="H5" s="2">
        <v>2.5</v>
      </c>
      <c r="I5" s="2">
        <v>3</v>
      </c>
      <c r="J5">
        <f>SUMPRODUCT($G$4:$I$4,G5:I5)</f>
        <v>73000</v>
      </c>
    </row>
    <row r="6" spans="2:13">
      <c r="B6" s="6" t="s">
        <v>37</v>
      </c>
      <c r="C6" s="7"/>
      <c r="D6" s="7"/>
      <c r="E6" s="8"/>
      <c r="G6" s="78" t="s">
        <v>45</v>
      </c>
      <c r="H6" s="78"/>
      <c r="I6" s="78"/>
      <c r="L6" s="1" t="s">
        <v>49</v>
      </c>
      <c r="M6" s="1" t="s">
        <v>50</v>
      </c>
    </row>
    <row r="7" spans="2:13">
      <c r="B7" s="6" t="s">
        <v>38</v>
      </c>
      <c r="C7" s="7"/>
      <c r="D7" s="7"/>
      <c r="E7" s="8"/>
      <c r="F7" t="s">
        <v>46</v>
      </c>
      <c r="G7">
        <f>1/2</f>
        <v>0.5</v>
      </c>
      <c r="H7">
        <f>1/3</f>
        <v>0.33333333333333331</v>
      </c>
      <c r="I7">
        <v>0</v>
      </c>
      <c r="J7">
        <f>SUMPRODUCT($G$4:$I$4,G7:I7)</f>
        <v>10000.000000000002</v>
      </c>
      <c r="K7" t="s">
        <v>51</v>
      </c>
      <c r="L7">
        <v>10000</v>
      </c>
      <c r="M7">
        <f>L7-J7</f>
        <v>0</v>
      </c>
    </row>
    <row r="8" spans="2:13">
      <c r="B8" s="6" t="s">
        <v>40</v>
      </c>
      <c r="C8" s="7"/>
      <c r="D8" s="7"/>
      <c r="E8" s="8"/>
      <c r="F8" t="s">
        <v>47</v>
      </c>
      <c r="G8">
        <f>1/2</f>
        <v>0.5</v>
      </c>
      <c r="H8">
        <f>1/3</f>
        <v>0.33333333333333331</v>
      </c>
      <c r="I8">
        <f>1/2</f>
        <v>0.5</v>
      </c>
      <c r="J8">
        <f>SUMPRODUCT($G$4:$I$4,G8:I8)</f>
        <v>12000</v>
      </c>
      <c r="K8" t="s">
        <v>51</v>
      </c>
      <c r="L8">
        <v>12000</v>
      </c>
      <c r="M8">
        <f t="shared" ref="M8:M9" si="0">L8-J8</f>
        <v>0</v>
      </c>
    </row>
    <row r="9" spans="2:13">
      <c r="B9" s="6" t="s">
        <v>39</v>
      </c>
      <c r="C9" s="7"/>
      <c r="D9" s="7"/>
      <c r="E9" s="8"/>
      <c r="F9" t="s">
        <v>48</v>
      </c>
      <c r="G9">
        <v>0</v>
      </c>
      <c r="H9">
        <f>1/3</f>
        <v>0.33333333333333331</v>
      </c>
      <c r="I9">
        <f>1/2</f>
        <v>0.5</v>
      </c>
      <c r="J9">
        <f>SUMPRODUCT($G$4:$I$4,G9:I9)</f>
        <v>8000.0000000000009</v>
      </c>
      <c r="K9" t="s">
        <v>51</v>
      </c>
      <c r="L9">
        <v>8000</v>
      </c>
      <c r="M9">
        <f t="shared" si="0"/>
        <v>0</v>
      </c>
    </row>
    <row r="10" spans="2:13">
      <c r="B10" s="6" t="s">
        <v>41</v>
      </c>
      <c r="C10" s="7"/>
      <c r="D10" s="7"/>
      <c r="E10" s="8"/>
    </row>
    <row r="11" spans="2:13">
      <c r="B11" s="6" t="s">
        <v>42</v>
      </c>
      <c r="C11" s="7"/>
      <c r="D11" s="7"/>
      <c r="E11" s="8"/>
    </row>
    <row r="12" spans="2:13" ht="17" thickBot="1">
      <c r="B12" s="9" t="s">
        <v>43</v>
      </c>
      <c r="C12" s="10"/>
      <c r="D12" s="10"/>
      <c r="E12" s="11"/>
    </row>
  </sheetData>
  <mergeCells count="1">
    <mergeCell ref="G6:I6"/>
  </mergeCells>
  <pageMargins left="0.75" right="0.75" top="1" bottom="1" header="0.5" footer="0.5"/>
  <pageSetup orientation="portrait" horizontalDpi="4294967292" verticalDpi="4294967292"/>
  <ignoredErrors>
    <ignoredError sqref="H8" formula="1"/>
  </ignoredError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187"/>
  <sheetViews>
    <sheetView workbookViewId="0">
      <selection activeCell="J34" sqref="J34"/>
    </sheetView>
  </sheetViews>
  <sheetFormatPr baseColWidth="10" defaultColWidth="8.75" defaultRowHeight="15" x14ac:dyDescent="0"/>
  <cols>
    <col min="1" max="1" width="4.5" style="18" customWidth="1"/>
    <col min="2" max="5" width="8.75" style="18" customWidth="1"/>
    <col min="6" max="6" width="10.125" style="18" customWidth="1"/>
    <col min="7" max="16384" width="8.75" style="18"/>
  </cols>
  <sheetData>
    <row r="1" spans="2:41" ht="16" thickBot="1">
      <c r="B1" s="12" t="s">
        <v>0</v>
      </c>
      <c r="C1" s="13"/>
      <c r="D1" s="13"/>
      <c r="E1" s="13"/>
      <c r="F1" s="14"/>
      <c r="G1" s="15"/>
      <c r="H1" s="14"/>
      <c r="I1" s="14"/>
      <c r="J1" s="14"/>
      <c r="K1" s="16" t="s">
        <v>1</v>
      </c>
      <c r="L1" s="17">
        <f>E2/E3</f>
        <v>0.375</v>
      </c>
      <c r="M1" s="13"/>
      <c r="N1" s="16" t="s">
        <v>2</v>
      </c>
      <c r="O1" s="17">
        <f>E4-1</f>
        <v>0</v>
      </c>
      <c r="P1" s="13"/>
      <c r="Q1" s="13"/>
      <c r="R1" s="16" t="s">
        <v>3</v>
      </c>
      <c r="S1" s="13"/>
      <c r="T1" s="13"/>
      <c r="U1" s="13"/>
      <c r="V1" s="13"/>
      <c r="W1" s="13"/>
      <c r="X1" s="13"/>
      <c r="Y1" s="13"/>
      <c r="Z1" s="13"/>
      <c r="AA1" s="13"/>
      <c r="AB1" s="13"/>
      <c r="AC1" s="13"/>
      <c r="AD1" s="13"/>
      <c r="AE1" s="13"/>
      <c r="AF1" s="13"/>
      <c r="AG1" s="13"/>
      <c r="AH1" s="13"/>
      <c r="AI1" s="13"/>
      <c r="AJ1" s="13"/>
      <c r="AK1" s="13"/>
      <c r="AL1" s="13"/>
      <c r="AM1" s="13"/>
      <c r="AN1" s="13"/>
      <c r="AO1" s="13"/>
    </row>
    <row r="2" spans="2:41" ht="16" thickBot="1">
      <c r="B2" s="13"/>
      <c r="C2" s="19" t="s">
        <v>4</v>
      </c>
      <c r="D2" s="13"/>
      <c r="E2" s="20">
        <f>D21/C24</f>
        <v>0.375</v>
      </c>
      <c r="F2" s="14" t="str">
        <f>"per "&amp;units</f>
        <v>per hour</v>
      </c>
      <c r="G2" s="21" t="s">
        <v>5</v>
      </c>
      <c r="H2" s="14"/>
      <c r="I2" s="14"/>
      <c r="J2" s="14"/>
      <c r="K2" s="16" t="s">
        <v>6</v>
      </c>
      <c r="L2" s="17">
        <f>L1/E4</f>
        <v>0.375</v>
      </c>
      <c r="M2" s="13"/>
      <c r="N2" s="13"/>
      <c r="O2" s="13"/>
      <c r="P2" s="13"/>
      <c r="Q2" s="13"/>
      <c r="R2" s="16" t="s">
        <v>7</v>
      </c>
      <c r="S2" s="13"/>
      <c r="T2" s="13"/>
      <c r="U2" s="13"/>
      <c r="V2" s="13"/>
      <c r="W2" s="13"/>
      <c r="X2" s="13"/>
      <c r="Y2" s="13"/>
      <c r="Z2" s="13"/>
      <c r="AA2" s="13"/>
      <c r="AB2" s="13"/>
      <c r="AC2" s="13"/>
      <c r="AD2" s="13"/>
      <c r="AE2" s="13"/>
      <c r="AF2" s="13"/>
      <c r="AG2" s="13"/>
      <c r="AH2" s="13"/>
      <c r="AI2" s="13"/>
      <c r="AJ2" s="13"/>
      <c r="AK2" s="13"/>
      <c r="AL2" s="13"/>
      <c r="AM2" s="13"/>
      <c r="AN2" s="13"/>
      <c r="AO2" s="13"/>
    </row>
    <row r="3" spans="2:41" ht="16" thickBot="1">
      <c r="B3" s="13"/>
      <c r="C3" s="19" t="s">
        <v>8</v>
      </c>
      <c r="D3" s="13"/>
      <c r="E3" s="20">
        <f>E21</f>
        <v>1</v>
      </c>
      <c r="F3" s="14" t="str">
        <f>"per "&amp;units</f>
        <v>per hour</v>
      </c>
      <c r="G3" s="21" t="s">
        <v>9</v>
      </c>
      <c r="H3" s="14"/>
      <c r="I3" s="14"/>
      <c r="J3" s="14"/>
      <c r="K3" s="13"/>
      <c r="L3" s="17">
        <f>(L1^E4)/(Q3*(1-L2))</f>
        <v>0.6</v>
      </c>
      <c r="M3" s="13"/>
      <c r="N3" s="13"/>
      <c r="O3" s="16" t="s">
        <v>10</v>
      </c>
      <c r="P3" s="13"/>
      <c r="Q3" s="22">
        <f>P54</f>
        <v>1</v>
      </c>
      <c r="R3" s="13"/>
      <c r="S3" s="13"/>
      <c r="T3" s="13"/>
      <c r="U3" s="13"/>
      <c r="V3" s="13"/>
      <c r="W3" s="13"/>
      <c r="X3" s="13"/>
      <c r="Y3" s="13"/>
      <c r="Z3" s="13"/>
      <c r="AA3" s="13"/>
      <c r="AB3" s="13"/>
      <c r="AC3" s="13"/>
      <c r="AD3" s="13"/>
      <c r="AE3" s="13"/>
      <c r="AF3" s="13"/>
      <c r="AG3" s="13"/>
      <c r="AH3" s="13"/>
      <c r="AI3" s="13"/>
      <c r="AJ3" s="13"/>
      <c r="AK3" s="13"/>
      <c r="AL3" s="13"/>
      <c r="AM3" s="13"/>
      <c r="AN3" s="13"/>
      <c r="AO3" s="13"/>
    </row>
    <row r="4" spans="2:41" ht="16" thickBot="1">
      <c r="B4" s="13"/>
      <c r="C4" s="19" t="s">
        <v>11</v>
      </c>
      <c r="D4" s="13"/>
      <c r="E4" s="23">
        <v>1</v>
      </c>
      <c r="F4" s="24" t="s">
        <v>12</v>
      </c>
      <c r="G4" s="25"/>
      <c r="H4" s="25"/>
      <c r="I4" s="25"/>
      <c r="J4" s="25"/>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row>
    <row r="5" spans="2:41" ht="16" thickBot="1">
      <c r="B5" s="26" t="str">
        <f>IF(F6&lt;1,R2,R1)</f>
        <v xml:space="preserve"> </v>
      </c>
      <c r="C5" s="27" t="s">
        <v>23</v>
      </c>
      <c r="D5" s="13"/>
      <c r="E5" s="28" t="s">
        <v>22</v>
      </c>
      <c r="F5" s="14"/>
      <c r="G5" s="25"/>
      <c r="H5" s="25"/>
      <c r="I5" s="25"/>
      <c r="J5" s="25"/>
      <c r="K5" s="16" t="s">
        <v>13</v>
      </c>
      <c r="L5" s="17">
        <f>1/(SUM(L7:L27)+L3)</f>
        <v>0.625</v>
      </c>
      <c r="M5" s="13"/>
      <c r="N5" s="17">
        <f>1-SUM(N7:N47)</f>
        <v>0.375</v>
      </c>
      <c r="O5" s="17">
        <f>E4</f>
        <v>1</v>
      </c>
      <c r="P5" s="13"/>
      <c r="Q5" s="13"/>
      <c r="R5" s="13"/>
      <c r="S5" s="13"/>
      <c r="T5" s="13"/>
      <c r="U5" s="13"/>
      <c r="V5" s="13"/>
      <c r="W5" s="13"/>
      <c r="X5" s="13"/>
      <c r="Y5" s="13"/>
      <c r="Z5" s="13"/>
      <c r="AA5" s="13"/>
      <c r="AB5" s="13"/>
      <c r="AC5" s="13"/>
      <c r="AD5" s="13"/>
      <c r="AE5" s="13"/>
      <c r="AF5" s="13"/>
      <c r="AG5" s="13"/>
      <c r="AH5" s="13"/>
      <c r="AI5" s="13"/>
      <c r="AJ5" s="13"/>
      <c r="AK5" s="13"/>
      <c r="AL5" s="13"/>
      <c r="AM5" s="13"/>
      <c r="AN5" s="13"/>
      <c r="AO5" s="13"/>
    </row>
    <row r="6" spans="2:41">
      <c r="B6" s="16" t="s">
        <v>14</v>
      </c>
      <c r="C6" s="13"/>
      <c r="D6" s="13"/>
      <c r="E6" s="13"/>
      <c r="F6" s="29">
        <f>E2/(E3*E4)</f>
        <v>0.375</v>
      </c>
      <c r="G6" s="25"/>
      <c r="H6" s="25"/>
      <c r="I6" s="25"/>
      <c r="J6" s="25"/>
      <c r="K6" s="13"/>
      <c r="L6" s="13"/>
      <c r="M6" s="30" t="s">
        <v>15</v>
      </c>
      <c r="N6" s="13"/>
      <c r="O6" s="31">
        <f>IF(+O5&lt;=1,1,+O5-1)</f>
        <v>1</v>
      </c>
      <c r="P6" s="31">
        <f>IF(O5=0,1,+O6*O5)</f>
        <v>1</v>
      </c>
      <c r="Q6" s="13"/>
      <c r="R6" s="13"/>
      <c r="S6" s="13"/>
      <c r="T6" s="13"/>
      <c r="U6" s="13"/>
      <c r="V6" s="13"/>
      <c r="W6" s="13"/>
      <c r="X6" s="13"/>
      <c r="Y6" s="13"/>
      <c r="Z6" s="13"/>
      <c r="AA6" s="13"/>
      <c r="AB6" s="13"/>
      <c r="AC6" s="13"/>
      <c r="AD6" s="13"/>
      <c r="AE6" s="13"/>
      <c r="AF6" s="13"/>
      <c r="AG6" s="13"/>
      <c r="AH6" s="13"/>
      <c r="AI6" s="13"/>
      <c r="AJ6" s="13"/>
      <c r="AK6" s="13"/>
      <c r="AL6" s="13"/>
      <c r="AM6" s="13"/>
      <c r="AN6" s="13"/>
      <c r="AO6" s="13"/>
    </row>
    <row r="7" spans="2:41">
      <c r="B7" s="16" t="s">
        <v>16</v>
      </c>
      <c r="C7" s="13"/>
      <c r="D7" s="13"/>
      <c r="E7" s="13"/>
      <c r="F7" s="32">
        <f>L5</f>
        <v>0.625</v>
      </c>
      <c r="G7" s="25"/>
      <c r="H7" s="25"/>
      <c r="I7" s="25"/>
      <c r="J7" s="25"/>
      <c r="K7" s="17">
        <v>0</v>
      </c>
      <c r="L7" s="17">
        <v>1</v>
      </c>
      <c r="M7" s="17">
        <f>L5</f>
        <v>0.625</v>
      </c>
      <c r="N7" s="17">
        <f t="shared" ref="N7:N47" si="0">IF(K7&lt;$E$4,M7,0)</f>
        <v>0.625</v>
      </c>
      <c r="O7" s="31">
        <f t="shared" ref="O7:O54" si="1">IF(+O6=1,1,+O6-1)</f>
        <v>1</v>
      </c>
      <c r="P7" s="31">
        <f t="shared" ref="P7:P54" si="2">P6*O7</f>
        <v>1</v>
      </c>
      <c r="Q7" s="13"/>
      <c r="R7" s="13"/>
      <c r="S7" s="13"/>
      <c r="T7" s="13"/>
      <c r="U7" s="13"/>
      <c r="V7" s="13"/>
      <c r="W7" s="13"/>
      <c r="X7" s="13"/>
      <c r="Y7" s="13"/>
      <c r="Z7" s="13"/>
      <c r="AA7" s="13"/>
      <c r="AB7" s="13"/>
      <c r="AC7" s="13"/>
      <c r="AD7" s="13"/>
      <c r="AE7" s="13"/>
      <c r="AF7" s="13"/>
      <c r="AG7" s="13"/>
      <c r="AH7" s="13"/>
      <c r="AI7" s="13"/>
      <c r="AJ7" s="13"/>
      <c r="AK7" s="13"/>
      <c r="AL7" s="13"/>
      <c r="AM7" s="13"/>
      <c r="AN7" s="13"/>
      <c r="AO7" s="13"/>
    </row>
    <row r="8" spans="2:41">
      <c r="B8" s="16" t="s">
        <v>17</v>
      </c>
      <c r="C8" s="13"/>
      <c r="D8" s="13"/>
      <c r="E8" s="13"/>
      <c r="F8" s="32">
        <f>F7*(L1^(E4+1))/((Q3/E4)*(E4-L1)^2)</f>
        <v>0.22500000000000001</v>
      </c>
      <c r="G8" s="25"/>
      <c r="H8" s="25"/>
      <c r="I8" s="25"/>
      <c r="J8" s="25"/>
      <c r="K8" s="17">
        <v>1</v>
      </c>
      <c r="L8" s="17">
        <f>IF(K8&gt;$O$1,0,+L1)</f>
        <v>0</v>
      </c>
      <c r="M8" s="17">
        <f t="shared" ref="M8:M47" si="3">IF(K8&gt;$E$4,+$L$1*M7/$E$4,+$L$1*M7/K8)</f>
        <v>0.234375</v>
      </c>
      <c r="N8" s="17">
        <f t="shared" si="0"/>
        <v>0</v>
      </c>
      <c r="O8" s="31">
        <f t="shared" si="1"/>
        <v>1</v>
      </c>
      <c r="P8" s="31">
        <f t="shared" si="2"/>
        <v>1</v>
      </c>
      <c r="Q8" s="13"/>
      <c r="R8" s="13"/>
      <c r="S8" s="13"/>
      <c r="T8" s="13"/>
      <c r="U8" s="13"/>
      <c r="V8" s="13"/>
      <c r="W8" s="13"/>
      <c r="X8" s="13"/>
      <c r="Y8" s="13"/>
      <c r="Z8" s="13"/>
      <c r="AA8" s="13"/>
      <c r="AB8" s="13"/>
      <c r="AC8" s="13"/>
      <c r="AD8" s="13"/>
      <c r="AE8" s="13"/>
      <c r="AF8" s="13"/>
      <c r="AG8" s="13"/>
      <c r="AH8" s="13"/>
      <c r="AI8" s="13"/>
      <c r="AJ8" s="13"/>
      <c r="AK8" s="13"/>
      <c r="AL8" s="13"/>
      <c r="AM8" s="13"/>
      <c r="AN8" s="13"/>
      <c r="AO8" s="13"/>
    </row>
    <row r="9" spans="2:41">
      <c r="B9" s="16" t="s">
        <v>18</v>
      </c>
      <c r="C9" s="13"/>
      <c r="D9" s="13"/>
      <c r="E9" s="13"/>
      <c r="F9" s="32">
        <f>F8+F6*E4</f>
        <v>0.6</v>
      </c>
      <c r="G9" s="25"/>
      <c r="H9" s="25"/>
      <c r="I9" s="25"/>
      <c r="J9" s="25"/>
      <c r="K9" s="17">
        <v>2</v>
      </c>
      <c r="L9" s="17">
        <f t="shared" ref="L9:L27" si="4">IF(K9&gt;$O$1,0,+L8*$L$1/K9)</f>
        <v>0</v>
      </c>
      <c r="M9" s="17">
        <f t="shared" si="3"/>
        <v>8.7890625E-2</v>
      </c>
      <c r="N9" s="17">
        <f t="shared" si="0"/>
        <v>0</v>
      </c>
      <c r="O9" s="31">
        <f t="shared" si="1"/>
        <v>1</v>
      </c>
      <c r="P9" s="31">
        <f t="shared" si="2"/>
        <v>1</v>
      </c>
      <c r="Q9" s="13"/>
      <c r="R9" s="13"/>
      <c r="S9" s="13"/>
      <c r="T9" s="13"/>
      <c r="U9" s="13"/>
      <c r="V9" s="13"/>
      <c r="W9" s="13"/>
      <c r="X9" s="13"/>
      <c r="Y9" s="13"/>
      <c r="Z9" s="13"/>
      <c r="AA9" s="13"/>
      <c r="AB9" s="13"/>
      <c r="AC9" s="13"/>
      <c r="AD9" s="13"/>
      <c r="AE9" s="13"/>
      <c r="AF9" s="13"/>
      <c r="AG9" s="13"/>
      <c r="AH9" s="13"/>
      <c r="AI9" s="13"/>
      <c r="AJ9" s="13"/>
      <c r="AK9" s="13"/>
      <c r="AL9" s="13"/>
      <c r="AM9" s="13"/>
      <c r="AN9" s="13"/>
      <c r="AO9" s="13"/>
    </row>
    <row r="10" spans="2:41">
      <c r="B10" s="16" t="s">
        <v>19</v>
      </c>
      <c r="C10" s="13"/>
      <c r="D10" s="13"/>
      <c r="E10" s="13"/>
      <c r="F10" s="32">
        <f>F8/E2</f>
        <v>0.6</v>
      </c>
      <c r="G10" s="25" t="str">
        <f>units&amp;"s"</f>
        <v>hours</v>
      </c>
      <c r="H10" s="33">
        <f>F10*60</f>
        <v>36</v>
      </c>
      <c r="I10" s="25"/>
      <c r="J10" s="25"/>
      <c r="K10" s="17">
        <v>3</v>
      </c>
      <c r="L10" s="17">
        <f t="shared" si="4"/>
        <v>0</v>
      </c>
      <c r="M10" s="17">
        <f t="shared" si="3"/>
        <v>3.2958984375E-2</v>
      </c>
      <c r="N10" s="17">
        <f t="shared" si="0"/>
        <v>0</v>
      </c>
      <c r="O10" s="31">
        <f t="shared" si="1"/>
        <v>1</v>
      </c>
      <c r="P10" s="31">
        <f t="shared" si="2"/>
        <v>1</v>
      </c>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row>
    <row r="11" spans="2:41">
      <c r="B11" s="16" t="s">
        <v>20</v>
      </c>
      <c r="C11" s="13"/>
      <c r="D11" s="13"/>
      <c r="E11" s="13"/>
      <c r="F11" s="32">
        <f>F10+1/E3</f>
        <v>1.6</v>
      </c>
      <c r="G11" s="25" t="str">
        <f>units&amp;"s"</f>
        <v>hours</v>
      </c>
      <c r="H11" s="33">
        <f>F11*60</f>
        <v>96</v>
      </c>
      <c r="I11" s="25"/>
      <c r="J11" s="25"/>
      <c r="K11" s="17">
        <v>4</v>
      </c>
      <c r="L11" s="17">
        <f t="shared" si="4"/>
        <v>0</v>
      </c>
      <c r="M11" s="17">
        <f t="shared" si="3"/>
        <v>1.2359619140625E-2</v>
      </c>
      <c r="N11" s="17">
        <f t="shared" si="0"/>
        <v>0</v>
      </c>
      <c r="O11" s="31">
        <f t="shared" si="1"/>
        <v>1</v>
      </c>
      <c r="P11" s="31">
        <f t="shared" si="2"/>
        <v>1</v>
      </c>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row>
    <row r="12" spans="2:41">
      <c r="B12" s="16" t="s">
        <v>21</v>
      </c>
      <c r="C12" s="13"/>
      <c r="D12" s="13"/>
      <c r="E12" s="13"/>
      <c r="F12" s="32">
        <f>N5</f>
        <v>0.375</v>
      </c>
      <c r="G12" s="25"/>
      <c r="H12" s="25"/>
      <c r="I12" s="25"/>
      <c r="J12" s="25"/>
      <c r="K12" s="17">
        <v>5</v>
      </c>
      <c r="L12" s="17">
        <f t="shared" si="4"/>
        <v>0</v>
      </c>
      <c r="M12" s="17">
        <f t="shared" si="3"/>
        <v>4.634857177734375E-3</v>
      </c>
      <c r="N12" s="17">
        <f t="shared" si="0"/>
        <v>0</v>
      </c>
      <c r="O12" s="31">
        <f t="shared" si="1"/>
        <v>1</v>
      </c>
      <c r="P12" s="31">
        <f t="shared" si="2"/>
        <v>1</v>
      </c>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row>
    <row r="13" spans="2:41">
      <c r="B13" s="13"/>
      <c r="C13" s="13"/>
      <c r="D13" s="13"/>
      <c r="E13" s="13"/>
      <c r="F13" s="13"/>
      <c r="G13" s="25"/>
      <c r="H13" s="25"/>
      <c r="I13" s="25"/>
      <c r="J13" s="25"/>
      <c r="K13" s="17">
        <v>6</v>
      </c>
      <c r="L13" s="17">
        <f t="shared" si="4"/>
        <v>0</v>
      </c>
      <c r="M13" s="17">
        <f t="shared" si="3"/>
        <v>1.7380714416503906E-3</v>
      </c>
      <c r="N13" s="17">
        <f t="shared" si="0"/>
        <v>0</v>
      </c>
      <c r="O13" s="31">
        <f t="shared" si="1"/>
        <v>1</v>
      </c>
      <c r="P13" s="31">
        <f t="shared" si="2"/>
        <v>1</v>
      </c>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row>
    <row r="14" spans="2:41">
      <c r="B14" s="13"/>
      <c r="C14" s="13"/>
      <c r="D14" s="13"/>
      <c r="E14" s="13"/>
      <c r="F14" s="13"/>
      <c r="G14" s="25"/>
      <c r="H14" s="25"/>
      <c r="I14" s="25"/>
      <c r="J14" s="25"/>
      <c r="K14" s="17">
        <v>7</v>
      </c>
      <c r="L14" s="17">
        <f t="shared" si="4"/>
        <v>0</v>
      </c>
      <c r="M14" s="17">
        <f t="shared" si="3"/>
        <v>6.5177679061889648E-4</v>
      </c>
      <c r="N14" s="17">
        <f t="shared" si="0"/>
        <v>0</v>
      </c>
      <c r="O14" s="31">
        <f t="shared" si="1"/>
        <v>1</v>
      </c>
      <c r="P14" s="31">
        <f t="shared" si="2"/>
        <v>1</v>
      </c>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row>
    <row r="15" spans="2:41">
      <c r="B15" s="13"/>
      <c r="C15" s="13"/>
      <c r="D15" s="13"/>
      <c r="E15" s="13"/>
      <c r="F15" s="13"/>
      <c r="G15" s="25"/>
      <c r="H15" s="25"/>
      <c r="I15" s="25"/>
      <c r="J15" s="25"/>
      <c r="K15" s="17">
        <v>8</v>
      </c>
      <c r="L15" s="17">
        <f t="shared" si="4"/>
        <v>0</v>
      </c>
      <c r="M15" s="17">
        <f t="shared" si="3"/>
        <v>2.4441629648208618E-4</v>
      </c>
      <c r="N15" s="17">
        <f t="shared" si="0"/>
        <v>0</v>
      </c>
      <c r="O15" s="31">
        <f t="shared" si="1"/>
        <v>1</v>
      </c>
      <c r="P15" s="31">
        <f t="shared" si="2"/>
        <v>1</v>
      </c>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row>
    <row r="16" spans="2:41">
      <c r="B16" s="13"/>
      <c r="C16" s="13"/>
      <c r="D16" s="13"/>
      <c r="E16" s="13"/>
      <c r="F16" s="13"/>
      <c r="G16" s="25"/>
      <c r="H16" s="25"/>
      <c r="I16" s="25"/>
      <c r="J16" s="25"/>
      <c r="K16" s="17">
        <v>9</v>
      </c>
      <c r="L16" s="17">
        <f t="shared" si="4"/>
        <v>0</v>
      </c>
      <c r="M16" s="17">
        <f t="shared" si="3"/>
        <v>9.1656111180782318E-5</v>
      </c>
      <c r="N16" s="17">
        <f t="shared" si="0"/>
        <v>0</v>
      </c>
      <c r="O16" s="31">
        <f t="shared" si="1"/>
        <v>1</v>
      </c>
      <c r="P16" s="31">
        <f t="shared" si="2"/>
        <v>1</v>
      </c>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row>
    <row r="17" spans="2:41">
      <c r="B17" s="13"/>
      <c r="C17" s="13"/>
      <c r="D17" s="13"/>
      <c r="E17" s="13"/>
      <c r="F17" s="13"/>
      <c r="G17" s="25"/>
      <c r="H17" s="25"/>
      <c r="I17" s="25"/>
      <c r="J17" s="25"/>
      <c r="K17" s="17">
        <v>10</v>
      </c>
      <c r="L17" s="17">
        <f t="shared" si="4"/>
        <v>0</v>
      </c>
      <c r="M17" s="17">
        <f t="shared" si="3"/>
        <v>3.4371041692793369E-5</v>
      </c>
      <c r="N17" s="17">
        <f t="shared" si="0"/>
        <v>0</v>
      </c>
      <c r="O17" s="31">
        <f t="shared" si="1"/>
        <v>1</v>
      </c>
      <c r="P17" s="31">
        <f t="shared" si="2"/>
        <v>1</v>
      </c>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row>
    <row r="18" spans="2:41">
      <c r="B18" s="14"/>
      <c r="C18" s="14"/>
      <c r="D18" s="14"/>
      <c r="E18" s="14"/>
      <c r="F18" s="14"/>
      <c r="G18" s="25"/>
      <c r="H18" s="25"/>
      <c r="I18" s="25"/>
      <c r="J18" s="25"/>
      <c r="K18" s="17">
        <v>11</v>
      </c>
      <c r="L18" s="17">
        <f t="shared" si="4"/>
        <v>0</v>
      </c>
      <c r="M18" s="17">
        <f t="shared" si="3"/>
        <v>1.2889140634797513E-5</v>
      </c>
      <c r="N18" s="17">
        <f t="shared" si="0"/>
        <v>0</v>
      </c>
      <c r="O18" s="31">
        <f t="shared" si="1"/>
        <v>1</v>
      </c>
      <c r="P18" s="31">
        <f t="shared" si="2"/>
        <v>1</v>
      </c>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row>
    <row r="19" spans="2:41">
      <c r="B19" s="15"/>
      <c r="C19" s="14"/>
      <c r="D19" s="14"/>
      <c r="E19" s="14"/>
      <c r="F19" s="15"/>
      <c r="G19" s="25"/>
      <c r="H19" s="25"/>
      <c r="I19" s="25"/>
      <c r="J19" s="25"/>
      <c r="K19" s="17">
        <v>12</v>
      </c>
      <c r="L19" s="17">
        <f t="shared" si="4"/>
        <v>0</v>
      </c>
      <c r="M19" s="17">
        <f t="shared" si="3"/>
        <v>4.8334277380490676E-6</v>
      </c>
      <c r="N19" s="17">
        <f t="shared" si="0"/>
        <v>0</v>
      </c>
      <c r="O19" s="31">
        <f t="shared" si="1"/>
        <v>1</v>
      </c>
      <c r="P19" s="31">
        <f t="shared" si="2"/>
        <v>1</v>
      </c>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row>
    <row r="20" spans="2:41">
      <c r="B20" s="34" t="s">
        <v>24</v>
      </c>
      <c r="C20" s="34" t="s">
        <v>25</v>
      </c>
      <c r="D20" s="34" t="s">
        <v>53</v>
      </c>
      <c r="E20" s="34" t="s">
        <v>54</v>
      </c>
      <c r="I20" s="13"/>
      <c r="J20" s="13"/>
      <c r="K20" s="17">
        <v>13</v>
      </c>
      <c r="L20" s="17">
        <f t="shared" si="4"/>
        <v>0</v>
      </c>
      <c r="M20" s="17">
        <f t="shared" si="3"/>
        <v>1.8125354017684003E-6</v>
      </c>
      <c r="N20" s="17">
        <f t="shared" si="0"/>
        <v>0</v>
      </c>
      <c r="O20" s="31">
        <f t="shared" si="1"/>
        <v>1</v>
      </c>
      <c r="P20" s="31">
        <f t="shared" si="2"/>
        <v>1</v>
      </c>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row>
    <row r="21" spans="2:41" ht="16">
      <c r="B21" s="35">
        <f>40+40+20</f>
        <v>100</v>
      </c>
      <c r="C21" s="35">
        <v>150</v>
      </c>
      <c r="D21" s="36">
        <v>3</v>
      </c>
      <c r="E21" s="36">
        <v>1</v>
      </c>
      <c r="I21" s="13"/>
      <c r="J21" s="13"/>
      <c r="K21" s="17">
        <v>14</v>
      </c>
      <c r="L21" s="17">
        <f t="shared" si="4"/>
        <v>0</v>
      </c>
      <c r="M21" s="17">
        <f t="shared" si="3"/>
        <v>6.7970077566315013E-7</v>
      </c>
      <c r="N21" s="17">
        <f t="shared" si="0"/>
        <v>0</v>
      </c>
      <c r="O21" s="31">
        <f t="shared" si="1"/>
        <v>1</v>
      </c>
      <c r="P21" s="31">
        <f t="shared" si="2"/>
        <v>1</v>
      </c>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row>
    <row r="22" spans="2:41" ht="16">
      <c r="E22" s="37"/>
      <c r="F22" s="37"/>
      <c r="G22" s="37"/>
      <c r="H22" s="13"/>
      <c r="I22" s="13"/>
      <c r="J22" s="13"/>
      <c r="K22" s="17">
        <v>15</v>
      </c>
      <c r="L22" s="17">
        <f t="shared" si="4"/>
        <v>0</v>
      </c>
      <c r="M22" s="17">
        <f t="shared" si="3"/>
        <v>2.548877908736813E-7</v>
      </c>
      <c r="N22" s="17">
        <f t="shared" si="0"/>
        <v>0</v>
      </c>
      <c r="O22" s="31">
        <f t="shared" si="1"/>
        <v>1</v>
      </c>
      <c r="P22" s="31">
        <f t="shared" si="2"/>
        <v>1</v>
      </c>
      <c r="Q22" s="13"/>
      <c r="R22" s="16" t="s">
        <v>7</v>
      </c>
      <c r="S22" s="13"/>
      <c r="T22" s="13"/>
      <c r="U22" s="13"/>
      <c r="V22" s="13"/>
      <c r="W22" s="13"/>
      <c r="X22" s="13"/>
      <c r="Y22" s="13"/>
      <c r="Z22" s="13"/>
      <c r="AA22" s="13"/>
      <c r="AB22" s="13"/>
      <c r="AC22" s="13"/>
      <c r="AD22" s="13"/>
      <c r="AE22" s="13"/>
      <c r="AF22" s="13"/>
      <c r="AG22" s="13"/>
      <c r="AH22" s="13"/>
      <c r="AI22" s="13"/>
      <c r="AJ22" s="13"/>
      <c r="AK22" s="13"/>
      <c r="AL22" s="13"/>
      <c r="AM22" s="13"/>
      <c r="AN22" s="13"/>
      <c r="AO22" s="13"/>
    </row>
    <row r="23" spans="2:41" ht="16">
      <c r="B23" s="38" t="s">
        <v>55</v>
      </c>
      <c r="C23" s="39" t="s">
        <v>56</v>
      </c>
      <c r="D23" s="39" t="s">
        <v>25</v>
      </c>
      <c r="E23" s="39" t="s">
        <v>52</v>
      </c>
      <c r="F23" s="39" t="s">
        <v>57</v>
      </c>
      <c r="G23" s="39" t="s">
        <v>24</v>
      </c>
      <c r="H23" s="39" t="s">
        <v>58</v>
      </c>
      <c r="I23" s="13"/>
      <c r="J23" s="13"/>
      <c r="K23" s="17">
        <v>16</v>
      </c>
      <c r="L23" s="17">
        <f t="shared" si="4"/>
        <v>0</v>
      </c>
      <c r="M23" s="17">
        <f t="shared" si="3"/>
        <v>9.5582921577630486E-8</v>
      </c>
      <c r="N23" s="17">
        <f t="shared" si="0"/>
        <v>0</v>
      </c>
      <c r="O23" s="31">
        <f t="shared" si="1"/>
        <v>1</v>
      </c>
      <c r="P23" s="31">
        <f t="shared" si="2"/>
        <v>1</v>
      </c>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row>
    <row r="24" spans="2:41" ht="16">
      <c r="B24" s="40">
        <f>F9</f>
        <v>0.6</v>
      </c>
      <c r="C24" s="41">
        <f>E24</f>
        <v>8</v>
      </c>
      <c r="D24" s="42">
        <f>C21*B24*C24</f>
        <v>720</v>
      </c>
      <c r="E24" s="43">
        <v>8</v>
      </c>
      <c r="F24" s="43">
        <v>1</v>
      </c>
      <c r="G24" s="42">
        <f>B21*E24*F24</f>
        <v>800</v>
      </c>
      <c r="H24" s="42">
        <f>D24+G24</f>
        <v>1520</v>
      </c>
      <c r="I24" s="13"/>
      <c r="J24" s="13"/>
      <c r="K24" s="17">
        <v>17</v>
      </c>
      <c r="L24" s="17">
        <f t="shared" si="4"/>
        <v>0</v>
      </c>
      <c r="M24" s="17">
        <f t="shared" si="3"/>
        <v>3.5843595591611432E-8</v>
      </c>
      <c r="N24" s="17">
        <f t="shared" si="0"/>
        <v>0</v>
      </c>
      <c r="O24" s="31">
        <f t="shared" si="1"/>
        <v>1</v>
      </c>
      <c r="P24" s="31">
        <f t="shared" si="2"/>
        <v>1</v>
      </c>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row>
    <row r="25" spans="2:41" ht="16">
      <c r="G25" s="37"/>
      <c r="H25" s="13"/>
      <c r="I25" s="13"/>
      <c r="J25" s="13"/>
      <c r="K25" s="17">
        <v>18</v>
      </c>
      <c r="L25" s="17">
        <f t="shared" si="4"/>
        <v>0</v>
      </c>
      <c r="M25" s="17">
        <f t="shared" si="3"/>
        <v>1.3441348346854287E-8</v>
      </c>
      <c r="N25" s="17">
        <f t="shared" si="0"/>
        <v>0</v>
      </c>
      <c r="O25" s="31">
        <f t="shared" si="1"/>
        <v>1</v>
      </c>
      <c r="P25" s="31">
        <f t="shared" si="2"/>
        <v>1</v>
      </c>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row>
    <row r="26" spans="2:41">
      <c r="B26" s="19" t="s">
        <v>60</v>
      </c>
      <c r="C26" s="44"/>
      <c r="D26" s="44"/>
      <c r="E26" s="44"/>
      <c r="F26" s="44"/>
      <c r="G26" s="13"/>
      <c r="H26" s="13"/>
      <c r="I26" s="13"/>
      <c r="J26" s="13"/>
      <c r="K26" s="17">
        <v>19</v>
      </c>
      <c r="L26" s="17">
        <f t="shared" si="4"/>
        <v>0</v>
      </c>
      <c r="M26" s="17">
        <f t="shared" si="3"/>
        <v>5.0405056300703577E-9</v>
      </c>
      <c r="N26" s="17">
        <f t="shared" si="0"/>
        <v>0</v>
      </c>
      <c r="O26" s="31">
        <f t="shared" si="1"/>
        <v>1</v>
      </c>
      <c r="P26" s="31">
        <f t="shared" si="2"/>
        <v>1</v>
      </c>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row>
    <row r="27" spans="2:41">
      <c r="B27" s="45" t="s">
        <v>55</v>
      </c>
      <c r="C27" s="45" t="s">
        <v>56</v>
      </c>
      <c r="D27" s="45" t="s">
        <v>25</v>
      </c>
      <c r="E27" s="45" t="s">
        <v>52</v>
      </c>
      <c r="F27" s="45" t="s">
        <v>57</v>
      </c>
      <c r="G27" s="45" t="s">
        <v>24</v>
      </c>
      <c r="H27" s="45" t="s">
        <v>58</v>
      </c>
      <c r="I27" s="13"/>
      <c r="J27" s="13"/>
      <c r="K27" s="17">
        <v>20</v>
      </c>
      <c r="L27" s="17">
        <f t="shared" si="4"/>
        <v>0</v>
      </c>
      <c r="M27" s="17">
        <f t="shared" si="3"/>
        <v>1.8901896112763841E-9</v>
      </c>
      <c r="N27" s="17">
        <f t="shared" si="0"/>
        <v>0</v>
      </c>
      <c r="O27" s="31">
        <f t="shared" si="1"/>
        <v>1</v>
      </c>
      <c r="P27" s="31">
        <f t="shared" si="2"/>
        <v>1</v>
      </c>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row>
    <row r="28" spans="2:41">
      <c r="B28" s="46">
        <v>4.5283018867924527</v>
      </c>
      <c r="C28" s="45">
        <v>1</v>
      </c>
      <c r="D28" s="45">
        <v>679.24528301886789</v>
      </c>
      <c r="E28" s="45">
        <v>4</v>
      </c>
      <c r="F28" s="47">
        <v>1</v>
      </c>
      <c r="G28" s="45">
        <v>400</v>
      </c>
      <c r="H28" s="45">
        <v>1079.2452830188679</v>
      </c>
      <c r="I28" s="13"/>
      <c r="J28" s="13"/>
      <c r="K28" s="17">
        <v>21</v>
      </c>
      <c r="L28" s="13"/>
      <c r="M28" s="17">
        <f t="shared" si="3"/>
        <v>7.0882110422864405E-10</v>
      </c>
      <c r="N28" s="17">
        <f t="shared" si="0"/>
        <v>0</v>
      </c>
      <c r="O28" s="31">
        <f t="shared" si="1"/>
        <v>1</v>
      </c>
      <c r="P28" s="31">
        <f t="shared" si="2"/>
        <v>1</v>
      </c>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row>
    <row r="29" spans="2:41">
      <c r="B29" s="48">
        <v>3.3542274052478134</v>
      </c>
      <c r="C29" s="49">
        <v>1</v>
      </c>
      <c r="D29" s="49">
        <v>503.13411078717201</v>
      </c>
      <c r="E29" s="49">
        <v>5</v>
      </c>
      <c r="F29" s="50">
        <v>1</v>
      </c>
      <c r="G29" s="51">
        <v>500</v>
      </c>
      <c r="H29" s="66">
        <v>1003.1341107871719</v>
      </c>
      <c r="I29" s="27" t="s">
        <v>61</v>
      </c>
      <c r="J29" s="70" t="s">
        <v>62</v>
      </c>
      <c r="K29" s="17">
        <v>22</v>
      </c>
      <c r="L29" s="13"/>
      <c r="M29" s="17">
        <f t="shared" si="3"/>
        <v>2.6580791408574152E-10</v>
      </c>
      <c r="N29" s="17">
        <f t="shared" si="0"/>
        <v>0</v>
      </c>
      <c r="O29" s="31">
        <f t="shared" si="1"/>
        <v>1</v>
      </c>
      <c r="P29" s="31">
        <f t="shared" si="2"/>
        <v>1</v>
      </c>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row>
    <row r="30" spans="2:41">
      <c r="B30" s="63">
        <v>3.099143206854345</v>
      </c>
      <c r="C30" s="64">
        <v>1</v>
      </c>
      <c r="D30" s="64">
        <v>464.87148102815172</v>
      </c>
      <c r="E30" s="64">
        <v>6</v>
      </c>
      <c r="F30" s="65">
        <v>1</v>
      </c>
      <c r="G30" s="64">
        <v>600</v>
      </c>
      <c r="H30" s="64">
        <v>1064.8714810281517</v>
      </c>
      <c r="I30" s="52"/>
      <c r="J30" s="13"/>
      <c r="K30" s="17">
        <v>23</v>
      </c>
      <c r="L30" s="13"/>
      <c r="M30" s="17">
        <f t="shared" si="3"/>
        <v>9.9677967782153069E-11</v>
      </c>
      <c r="N30" s="17">
        <f t="shared" si="0"/>
        <v>0</v>
      </c>
      <c r="O30" s="31">
        <f t="shared" si="1"/>
        <v>1</v>
      </c>
      <c r="P30" s="31">
        <f t="shared" si="2"/>
        <v>1</v>
      </c>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row>
    <row r="31" spans="2:41">
      <c r="B31" s="53"/>
      <c r="C31" s="54"/>
      <c r="D31" s="54"/>
      <c r="E31" s="54"/>
      <c r="F31" s="55"/>
      <c r="G31" s="54"/>
      <c r="H31" s="54"/>
      <c r="I31" s="13"/>
      <c r="J31" s="13"/>
      <c r="K31" s="17">
        <v>24</v>
      </c>
      <c r="L31" s="13"/>
      <c r="M31" s="17">
        <f t="shared" si="3"/>
        <v>3.7379237918307401E-11</v>
      </c>
      <c r="N31" s="17">
        <f t="shared" si="0"/>
        <v>0</v>
      </c>
      <c r="O31" s="31">
        <f t="shared" si="1"/>
        <v>1</v>
      </c>
      <c r="P31" s="31">
        <f t="shared" si="2"/>
        <v>1</v>
      </c>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row>
    <row r="32" spans="2:41">
      <c r="G32" s="13"/>
      <c r="H32" s="13"/>
      <c r="I32" s="13"/>
      <c r="J32" s="13"/>
      <c r="K32" s="17">
        <v>25</v>
      </c>
      <c r="L32" s="13"/>
      <c r="M32" s="17">
        <f t="shared" si="3"/>
        <v>1.4017214219365275E-11</v>
      </c>
      <c r="N32" s="17">
        <f t="shared" si="0"/>
        <v>0</v>
      </c>
      <c r="O32" s="31">
        <f t="shared" si="1"/>
        <v>1</v>
      </c>
      <c r="P32" s="31">
        <f t="shared" si="2"/>
        <v>1</v>
      </c>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row>
    <row r="33" spans="2:41">
      <c r="B33" s="27" t="s">
        <v>59</v>
      </c>
      <c r="C33" s="13"/>
      <c r="D33" s="13"/>
      <c r="E33" s="13"/>
      <c r="F33" s="56"/>
      <c r="G33" s="13"/>
      <c r="H33" s="13"/>
      <c r="I33" s="13"/>
      <c r="J33" s="13"/>
      <c r="K33" s="17">
        <v>26</v>
      </c>
      <c r="L33" s="13"/>
      <c r="M33" s="17">
        <f t="shared" si="3"/>
        <v>5.2564553322619783E-12</v>
      </c>
      <c r="N33" s="17">
        <f t="shared" si="0"/>
        <v>0</v>
      </c>
      <c r="O33" s="31">
        <f t="shared" si="1"/>
        <v>1</v>
      </c>
      <c r="P33" s="31">
        <f t="shared" si="2"/>
        <v>1</v>
      </c>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row>
    <row r="34" spans="2:41">
      <c r="B34" s="48" t="s">
        <v>55</v>
      </c>
      <c r="C34" s="49" t="s">
        <v>56</v>
      </c>
      <c r="D34" s="49" t="s">
        <v>25</v>
      </c>
      <c r="E34" s="49" t="s">
        <v>52</v>
      </c>
      <c r="F34" s="67" t="s">
        <v>57</v>
      </c>
      <c r="G34" s="51" t="s">
        <v>24</v>
      </c>
      <c r="H34" s="51" t="s">
        <v>58</v>
      </c>
      <c r="I34" s="13"/>
      <c r="J34" s="13"/>
      <c r="K34" s="17">
        <v>27</v>
      </c>
      <c r="L34" s="13"/>
      <c r="M34" s="17">
        <f t="shared" si="3"/>
        <v>1.9711707495982418E-12</v>
      </c>
      <c r="N34" s="17">
        <f t="shared" si="0"/>
        <v>0</v>
      </c>
      <c r="O34" s="31">
        <f t="shared" si="1"/>
        <v>1</v>
      </c>
      <c r="P34" s="31">
        <f t="shared" si="2"/>
        <v>1</v>
      </c>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row>
    <row r="35" spans="2:41">
      <c r="B35" s="68">
        <v>3</v>
      </c>
      <c r="C35" s="51">
        <v>4</v>
      </c>
      <c r="D35" s="51">
        <v>1800</v>
      </c>
      <c r="E35" s="51">
        <v>4</v>
      </c>
      <c r="F35" s="69">
        <v>1</v>
      </c>
      <c r="G35" s="51">
        <v>400</v>
      </c>
      <c r="H35" s="51">
        <v>2200</v>
      </c>
      <c r="I35" s="13"/>
      <c r="J35" s="13"/>
      <c r="K35" s="17">
        <v>28</v>
      </c>
      <c r="L35" s="13"/>
      <c r="M35" s="17">
        <f t="shared" si="3"/>
        <v>7.3918903109934069E-13</v>
      </c>
      <c r="N35" s="17">
        <f t="shared" si="0"/>
        <v>0</v>
      </c>
      <c r="O35" s="31">
        <f t="shared" si="1"/>
        <v>1</v>
      </c>
      <c r="P35" s="31">
        <f t="shared" si="2"/>
        <v>1</v>
      </c>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row>
    <row r="36" spans="2:41">
      <c r="B36" s="48">
        <v>1.4999999999999998</v>
      </c>
      <c r="C36" s="49">
        <v>5</v>
      </c>
      <c r="D36" s="49">
        <v>1124.9999999999998</v>
      </c>
      <c r="E36" s="49">
        <v>5</v>
      </c>
      <c r="F36" s="67">
        <v>1</v>
      </c>
      <c r="G36" s="51">
        <v>500</v>
      </c>
      <c r="H36" s="51">
        <v>1624.9999999999998</v>
      </c>
      <c r="I36" s="13"/>
      <c r="J36" s="13"/>
      <c r="K36" s="17">
        <v>29</v>
      </c>
      <c r="L36" s="13"/>
      <c r="M36" s="17">
        <f t="shared" si="3"/>
        <v>2.7719588666225276E-13</v>
      </c>
      <c r="N36" s="17">
        <f t="shared" si="0"/>
        <v>0</v>
      </c>
      <c r="O36" s="31">
        <f t="shared" si="1"/>
        <v>1</v>
      </c>
      <c r="P36" s="31">
        <f t="shared" si="2"/>
        <v>1</v>
      </c>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row>
    <row r="37" spans="2:41">
      <c r="B37" s="68">
        <v>1</v>
      </c>
      <c r="C37" s="51">
        <v>6</v>
      </c>
      <c r="D37" s="51">
        <v>900</v>
      </c>
      <c r="E37" s="51">
        <v>6</v>
      </c>
      <c r="F37" s="69">
        <v>1</v>
      </c>
      <c r="G37" s="51">
        <v>600</v>
      </c>
      <c r="H37" s="51">
        <v>1500</v>
      </c>
      <c r="I37" s="13"/>
      <c r="J37" s="13"/>
      <c r="K37" s="17">
        <v>30</v>
      </c>
      <c r="L37" s="13"/>
      <c r="M37" s="17">
        <f t="shared" si="3"/>
        <v>1.0394845749834479E-13</v>
      </c>
      <c r="N37" s="17">
        <f t="shared" si="0"/>
        <v>0</v>
      </c>
      <c r="O37" s="31">
        <f t="shared" si="1"/>
        <v>1</v>
      </c>
      <c r="P37" s="31">
        <f t="shared" si="2"/>
        <v>1</v>
      </c>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row>
    <row r="38" spans="2:41">
      <c r="B38" s="51">
        <v>0.75</v>
      </c>
      <c r="C38" s="51">
        <v>7</v>
      </c>
      <c r="D38" s="51">
        <v>787.5</v>
      </c>
      <c r="E38" s="51">
        <v>7</v>
      </c>
      <c r="F38" s="51">
        <v>1</v>
      </c>
      <c r="G38" s="51">
        <v>700</v>
      </c>
      <c r="H38" s="66">
        <v>1487.5</v>
      </c>
      <c r="I38" s="27" t="s">
        <v>61</v>
      </c>
      <c r="J38" s="13"/>
      <c r="K38" s="17">
        <v>31</v>
      </c>
      <c r="L38" s="13"/>
      <c r="M38" s="17">
        <f t="shared" si="3"/>
        <v>3.8980671561879294E-14</v>
      </c>
      <c r="N38" s="17">
        <f t="shared" si="0"/>
        <v>0</v>
      </c>
      <c r="O38" s="31">
        <f t="shared" si="1"/>
        <v>1</v>
      </c>
      <c r="P38" s="31">
        <f t="shared" si="2"/>
        <v>1</v>
      </c>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row>
    <row r="39" spans="2:41">
      <c r="B39" s="48">
        <v>0.6</v>
      </c>
      <c r="C39" s="49">
        <v>8</v>
      </c>
      <c r="D39" s="49">
        <v>720</v>
      </c>
      <c r="E39" s="49">
        <v>8</v>
      </c>
      <c r="F39" s="48">
        <v>1</v>
      </c>
      <c r="G39" s="51">
        <v>800</v>
      </c>
      <c r="H39" s="51">
        <v>1520</v>
      </c>
      <c r="I39" s="13"/>
      <c r="J39" s="13"/>
      <c r="K39" s="17">
        <v>32</v>
      </c>
      <c r="L39" s="13"/>
      <c r="M39" s="17">
        <f t="shared" si="3"/>
        <v>1.4617751835704734E-14</v>
      </c>
      <c r="N39" s="17">
        <f t="shared" si="0"/>
        <v>0</v>
      </c>
      <c r="O39" s="31">
        <f t="shared" si="1"/>
        <v>1</v>
      </c>
      <c r="P39" s="31">
        <f t="shared" si="2"/>
        <v>1</v>
      </c>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row>
    <row r="40" spans="2:41">
      <c r="B40" s="53"/>
      <c r="C40" s="54"/>
      <c r="D40" s="54"/>
      <c r="E40" s="53"/>
      <c r="F40" s="54"/>
      <c r="G40" s="57"/>
      <c r="H40" s="58"/>
      <c r="I40" s="13"/>
      <c r="J40" s="13"/>
      <c r="K40" s="17">
        <v>33</v>
      </c>
      <c r="L40" s="13"/>
      <c r="M40" s="17">
        <f t="shared" si="3"/>
        <v>5.4816569383892752E-15</v>
      </c>
      <c r="N40" s="17">
        <f t="shared" si="0"/>
        <v>0</v>
      </c>
      <c r="O40" s="31">
        <f t="shared" si="1"/>
        <v>1</v>
      </c>
      <c r="P40" s="31">
        <f t="shared" si="2"/>
        <v>1</v>
      </c>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row>
    <row r="41" spans="2:41">
      <c r="B41" s="53"/>
      <c r="C41" s="54"/>
      <c r="D41" s="54"/>
      <c r="E41" s="53"/>
      <c r="F41" s="54"/>
      <c r="G41" s="57"/>
      <c r="H41" s="57"/>
      <c r="I41" s="13"/>
      <c r="J41" s="16"/>
      <c r="K41" s="17">
        <v>34</v>
      </c>
      <c r="L41" s="13"/>
      <c r="M41" s="17">
        <f t="shared" si="3"/>
        <v>2.0556213518959781E-15</v>
      </c>
      <c r="N41" s="17">
        <f t="shared" si="0"/>
        <v>0</v>
      </c>
      <c r="O41" s="31">
        <f t="shared" si="1"/>
        <v>1</v>
      </c>
      <c r="P41" s="31">
        <f t="shared" si="2"/>
        <v>1</v>
      </c>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row>
    <row r="42" spans="2:41">
      <c r="I42" s="13"/>
      <c r="J42" s="13"/>
      <c r="K42" s="17">
        <v>35</v>
      </c>
      <c r="L42" s="13"/>
      <c r="M42" s="17">
        <f t="shared" si="3"/>
        <v>7.7085800696099179E-16</v>
      </c>
      <c r="N42" s="17">
        <f t="shared" si="0"/>
        <v>0</v>
      </c>
      <c r="O42" s="31">
        <f t="shared" si="1"/>
        <v>1</v>
      </c>
      <c r="P42" s="31">
        <f t="shared" si="2"/>
        <v>1</v>
      </c>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row>
    <row r="43" spans="2:41">
      <c r="I43" s="13"/>
      <c r="J43" s="13"/>
      <c r="K43" s="17">
        <v>36</v>
      </c>
      <c r="L43" s="13"/>
      <c r="M43" s="17">
        <f t="shared" si="3"/>
        <v>2.8907175261037191E-16</v>
      </c>
      <c r="N43" s="17">
        <f t="shared" si="0"/>
        <v>0</v>
      </c>
      <c r="O43" s="31">
        <f t="shared" si="1"/>
        <v>1</v>
      </c>
      <c r="P43" s="31">
        <f t="shared" si="2"/>
        <v>1</v>
      </c>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row>
    <row r="44" spans="2:41">
      <c r="I44" s="13"/>
      <c r="J44" s="13"/>
      <c r="K44" s="17">
        <v>37</v>
      </c>
      <c r="L44" s="13"/>
      <c r="M44" s="17">
        <f t="shared" si="3"/>
        <v>1.0840190722888946E-16</v>
      </c>
      <c r="N44" s="17">
        <f t="shared" si="0"/>
        <v>0</v>
      </c>
      <c r="O44" s="31">
        <f t="shared" si="1"/>
        <v>1</v>
      </c>
      <c r="P44" s="31">
        <f t="shared" si="2"/>
        <v>1</v>
      </c>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row>
    <row r="45" spans="2:41">
      <c r="G45" s="13"/>
      <c r="H45" s="13"/>
      <c r="I45" s="13"/>
      <c r="J45" s="13"/>
      <c r="K45" s="17">
        <v>38</v>
      </c>
      <c r="L45" s="13"/>
      <c r="M45" s="17">
        <f t="shared" si="3"/>
        <v>4.0650715210833547E-17</v>
      </c>
      <c r="N45" s="17">
        <f t="shared" si="0"/>
        <v>0</v>
      </c>
      <c r="O45" s="31">
        <f t="shared" si="1"/>
        <v>1</v>
      </c>
      <c r="P45" s="31">
        <f t="shared" si="2"/>
        <v>1</v>
      </c>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row>
    <row r="46" spans="2:41">
      <c r="G46" s="13"/>
      <c r="H46" s="13"/>
      <c r="I46" s="13"/>
      <c r="J46" s="13"/>
      <c r="K46" s="17">
        <v>39</v>
      </c>
      <c r="L46" s="13"/>
      <c r="M46" s="17">
        <f t="shared" si="3"/>
        <v>1.5244018204062579E-17</v>
      </c>
      <c r="N46" s="17">
        <f t="shared" si="0"/>
        <v>0</v>
      </c>
      <c r="O46" s="31">
        <f t="shared" si="1"/>
        <v>1</v>
      </c>
      <c r="P46" s="31">
        <f t="shared" si="2"/>
        <v>1</v>
      </c>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row>
    <row r="47" spans="2:41">
      <c r="B47" s="16"/>
      <c r="C47" s="13"/>
      <c r="D47" s="13"/>
      <c r="E47" s="13"/>
      <c r="F47" s="56"/>
      <c r="G47" s="13"/>
      <c r="H47" s="16"/>
      <c r="I47" s="13"/>
      <c r="J47" s="13"/>
      <c r="K47" s="17">
        <v>40</v>
      </c>
      <c r="L47" s="13"/>
      <c r="M47" s="17">
        <f t="shared" si="3"/>
        <v>5.7165068265234673E-18</v>
      </c>
      <c r="N47" s="17">
        <f t="shared" si="0"/>
        <v>0</v>
      </c>
      <c r="O47" s="31">
        <f t="shared" si="1"/>
        <v>1</v>
      </c>
      <c r="P47" s="31">
        <f t="shared" si="2"/>
        <v>1</v>
      </c>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row>
    <row r="48" spans="2:41">
      <c r="B48" s="13"/>
      <c r="C48" s="13"/>
      <c r="D48" s="13"/>
      <c r="E48" s="13"/>
      <c r="F48" s="13"/>
      <c r="G48" s="13"/>
      <c r="H48" s="13"/>
      <c r="I48" s="13"/>
      <c r="J48" s="13"/>
      <c r="K48" s="13"/>
      <c r="L48" s="13"/>
      <c r="M48" s="13"/>
      <c r="N48" s="13"/>
      <c r="O48" s="31">
        <f t="shared" si="1"/>
        <v>1</v>
      </c>
      <c r="P48" s="31">
        <f t="shared" si="2"/>
        <v>1</v>
      </c>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row>
    <row r="49" spans="2:41">
      <c r="B49" s="13"/>
      <c r="C49" s="13"/>
      <c r="D49" s="13"/>
      <c r="E49" s="13"/>
      <c r="F49" s="13"/>
      <c r="G49" s="13"/>
      <c r="H49" s="13"/>
      <c r="I49" s="13"/>
      <c r="J49" s="13"/>
      <c r="K49" s="13"/>
      <c r="L49" s="13"/>
      <c r="M49" s="13"/>
      <c r="N49" s="13"/>
      <c r="O49" s="31">
        <f t="shared" si="1"/>
        <v>1</v>
      </c>
      <c r="P49" s="31">
        <f t="shared" si="2"/>
        <v>1</v>
      </c>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row>
    <row r="50" spans="2:41">
      <c r="B50" s="13"/>
      <c r="C50" s="13"/>
      <c r="D50" s="13"/>
      <c r="E50" s="13"/>
      <c r="F50" s="13"/>
      <c r="G50" s="13"/>
      <c r="H50" s="13"/>
      <c r="I50" s="13"/>
      <c r="J50" s="13"/>
      <c r="K50" s="13"/>
      <c r="L50" s="13"/>
      <c r="M50" s="13"/>
      <c r="N50" s="13"/>
      <c r="O50" s="31">
        <f t="shared" si="1"/>
        <v>1</v>
      </c>
      <c r="P50" s="31">
        <f t="shared" si="2"/>
        <v>1</v>
      </c>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row>
    <row r="51" spans="2:41">
      <c r="B51" s="13"/>
      <c r="C51" s="13"/>
      <c r="D51" s="13"/>
      <c r="E51" s="13"/>
      <c r="F51" s="13"/>
      <c r="G51" s="13"/>
      <c r="H51" s="13"/>
      <c r="I51" s="13"/>
      <c r="J51" s="13"/>
      <c r="K51" s="13"/>
      <c r="L51" s="13"/>
      <c r="M51" s="13"/>
      <c r="N51" s="13"/>
      <c r="O51" s="31">
        <f t="shared" si="1"/>
        <v>1</v>
      </c>
      <c r="P51" s="31">
        <f t="shared" si="2"/>
        <v>1</v>
      </c>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row>
    <row r="52" spans="2:41">
      <c r="B52" s="13"/>
      <c r="C52" s="13"/>
      <c r="D52" s="13"/>
      <c r="E52" s="13"/>
      <c r="F52" s="13"/>
      <c r="G52" s="13"/>
      <c r="H52" s="13"/>
      <c r="I52" s="13"/>
      <c r="J52" s="16"/>
      <c r="K52" s="13"/>
      <c r="L52" s="13"/>
      <c r="M52" s="13"/>
      <c r="N52" s="13"/>
      <c r="O52" s="31">
        <f t="shared" si="1"/>
        <v>1</v>
      </c>
      <c r="P52" s="31">
        <f t="shared" si="2"/>
        <v>1</v>
      </c>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row>
    <row r="53" spans="2:41">
      <c r="B53" s="16"/>
      <c r="C53" s="13"/>
      <c r="D53" s="13"/>
      <c r="E53" s="13"/>
      <c r="F53" s="16"/>
      <c r="G53" s="13"/>
      <c r="H53" s="13"/>
      <c r="I53" s="13"/>
      <c r="J53" s="13"/>
      <c r="K53" s="13"/>
      <c r="L53" s="13"/>
      <c r="M53" s="13"/>
      <c r="N53" s="13"/>
      <c r="O53" s="31">
        <f t="shared" si="1"/>
        <v>1</v>
      </c>
      <c r="P53" s="31">
        <f t="shared" si="2"/>
        <v>1</v>
      </c>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row>
    <row r="54" spans="2:41">
      <c r="B54" s="16"/>
      <c r="C54" s="13"/>
      <c r="D54" s="13"/>
      <c r="E54" s="17"/>
      <c r="F54" s="16"/>
      <c r="G54" s="59"/>
      <c r="H54" s="16"/>
      <c r="I54" s="13"/>
      <c r="J54" s="13"/>
      <c r="K54" s="13"/>
      <c r="L54" s="13"/>
      <c r="M54" s="13"/>
      <c r="N54" s="13"/>
      <c r="O54" s="31">
        <f t="shared" si="1"/>
        <v>1</v>
      </c>
      <c r="P54" s="31">
        <f t="shared" si="2"/>
        <v>1</v>
      </c>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row>
    <row r="55" spans="2:41">
      <c r="B55" s="16"/>
      <c r="C55" s="13"/>
      <c r="D55" s="13"/>
      <c r="E55" s="17"/>
      <c r="F55" s="16"/>
      <c r="G55" s="13"/>
      <c r="H55" s="60"/>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row>
    <row r="56" spans="2:41">
      <c r="B56" s="16"/>
      <c r="C56" s="13"/>
      <c r="D56" s="13"/>
      <c r="E56" s="17"/>
      <c r="F56" s="16"/>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row>
    <row r="57" spans="2:41">
      <c r="AB57" s="13"/>
      <c r="AC57" s="13"/>
      <c r="AD57" s="13"/>
      <c r="AE57" s="13"/>
      <c r="AF57" s="13"/>
      <c r="AG57" s="13"/>
      <c r="AH57" s="13"/>
      <c r="AI57" s="13"/>
      <c r="AJ57" s="13"/>
      <c r="AK57" s="13"/>
      <c r="AL57" s="13"/>
      <c r="AM57" s="13"/>
      <c r="AN57" s="13"/>
      <c r="AO57" s="13"/>
    </row>
    <row r="58" spans="2:41">
      <c r="AB58" s="16"/>
      <c r="AC58" s="17"/>
      <c r="AD58" s="13"/>
      <c r="AE58" s="17"/>
      <c r="AF58" s="13"/>
      <c r="AG58" s="13"/>
      <c r="AH58" s="13"/>
      <c r="AI58" s="13"/>
      <c r="AJ58" s="13"/>
      <c r="AK58" s="13"/>
      <c r="AL58" s="13"/>
      <c r="AM58" s="13"/>
      <c r="AN58" s="13"/>
      <c r="AO58" s="13"/>
    </row>
    <row r="59" spans="2:41">
      <c r="AB59" s="16"/>
      <c r="AC59" s="17"/>
      <c r="AD59" s="13"/>
      <c r="AE59" s="13"/>
      <c r="AF59" s="13"/>
      <c r="AG59" s="13"/>
      <c r="AH59" s="13"/>
      <c r="AI59" s="13"/>
      <c r="AJ59" s="13"/>
      <c r="AK59" s="13"/>
      <c r="AL59" s="13"/>
      <c r="AM59" s="13"/>
      <c r="AN59" s="13"/>
      <c r="AO59" s="13"/>
    </row>
    <row r="60" spans="2:41">
      <c r="AB60" s="13"/>
      <c r="AC60" s="17"/>
      <c r="AD60" s="13"/>
      <c r="AE60" s="13"/>
      <c r="AF60" s="16"/>
      <c r="AG60" s="13"/>
      <c r="AH60" s="22"/>
      <c r="AI60" s="13"/>
      <c r="AJ60" s="13"/>
      <c r="AK60" s="13"/>
      <c r="AL60" s="13"/>
      <c r="AM60" s="16"/>
      <c r="AN60" s="13"/>
      <c r="AO60" s="16"/>
    </row>
    <row r="61" spans="2:41">
      <c r="AB61" s="13"/>
      <c r="AC61" s="13"/>
      <c r="AD61" s="13"/>
      <c r="AE61" s="13"/>
      <c r="AF61" s="13"/>
      <c r="AG61" s="13"/>
      <c r="AH61" s="61"/>
      <c r="AI61" s="13"/>
      <c r="AJ61" s="17"/>
      <c r="AK61" s="13"/>
      <c r="AL61" s="13"/>
      <c r="AM61" s="17"/>
      <c r="AN61" s="17"/>
      <c r="AO61" s="13"/>
    </row>
    <row r="62" spans="2:41">
      <c r="AB62" s="16"/>
      <c r="AC62" s="17"/>
      <c r="AD62" s="13"/>
      <c r="AE62" s="13"/>
      <c r="AF62" s="17"/>
      <c r="AG62" s="13"/>
      <c r="AH62" s="31"/>
      <c r="AI62" s="30"/>
      <c r="AJ62" s="30"/>
      <c r="AK62" s="17"/>
      <c r="AL62" s="17"/>
      <c r="AM62" s="13"/>
      <c r="AN62" s="13"/>
      <c r="AO62" s="31"/>
    </row>
    <row r="63" spans="2:41">
      <c r="AB63" s="13"/>
      <c r="AC63" s="13"/>
      <c r="AD63" s="13"/>
      <c r="AE63" s="13"/>
      <c r="AF63" s="31"/>
      <c r="AG63" s="31"/>
      <c r="AH63" s="31"/>
      <c r="AI63" s="17"/>
      <c r="AJ63" s="17"/>
      <c r="AK63" s="13"/>
      <c r="AL63" s="13"/>
      <c r="AM63" s="17"/>
      <c r="AN63" s="17"/>
      <c r="AO63" s="17"/>
    </row>
    <row r="64" spans="2:41">
      <c r="AB64" s="17"/>
      <c r="AC64" s="17"/>
      <c r="AD64" s="13"/>
      <c r="AE64" s="13"/>
      <c r="AF64" s="31"/>
      <c r="AG64" s="31"/>
      <c r="AH64" s="31"/>
      <c r="AI64" s="17"/>
      <c r="AJ64" s="17"/>
      <c r="AK64" s="17"/>
      <c r="AL64" s="17"/>
      <c r="AM64" s="17"/>
      <c r="AN64" s="17"/>
      <c r="AO64" s="17"/>
    </row>
    <row r="65" spans="2:41">
      <c r="AB65" s="17"/>
      <c r="AC65" s="17"/>
      <c r="AD65" s="17"/>
      <c r="AE65" s="17"/>
      <c r="AF65" s="31"/>
      <c r="AG65" s="31"/>
      <c r="AH65" s="31"/>
      <c r="AI65" s="17"/>
      <c r="AJ65" s="17"/>
      <c r="AK65" s="17"/>
      <c r="AL65" s="17"/>
      <c r="AM65" s="17"/>
      <c r="AN65" s="17"/>
      <c r="AO65" s="17"/>
    </row>
    <row r="66" spans="2:41">
      <c r="AB66" s="17"/>
      <c r="AC66" s="17"/>
      <c r="AD66" s="17"/>
      <c r="AE66" s="17"/>
      <c r="AF66" s="31"/>
      <c r="AG66" s="31"/>
      <c r="AH66" s="31"/>
      <c r="AI66" s="17"/>
      <c r="AJ66" s="17"/>
      <c r="AK66" s="17"/>
      <c r="AL66" s="17"/>
      <c r="AM66" s="17"/>
      <c r="AN66" s="17"/>
      <c r="AO66" s="17"/>
    </row>
    <row r="67" spans="2:41">
      <c r="AB67" s="17"/>
      <c r="AC67" s="17"/>
      <c r="AD67" s="17"/>
      <c r="AE67" s="17"/>
      <c r="AF67" s="31"/>
      <c r="AG67" s="31"/>
      <c r="AH67" s="31"/>
      <c r="AI67" s="17"/>
      <c r="AJ67" s="17"/>
      <c r="AK67" s="17"/>
      <c r="AL67" s="17"/>
      <c r="AM67" s="17"/>
      <c r="AN67" s="17"/>
      <c r="AO67" s="17"/>
    </row>
    <row r="68" spans="2:41">
      <c r="AB68" s="17"/>
      <c r="AC68" s="17"/>
      <c r="AD68" s="17"/>
      <c r="AE68" s="17"/>
      <c r="AF68" s="31"/>
      <c r="AG68" s="31"/>
      <c r="AH68" s="31"/>
      <c r="AI68" s="17"/>
      <c r="AJ68" s="17"/>
      <c r="AK68" s="17"/>
      <c r="AL68" s="17"/>
      <c r="AM68" s="17"/>
      <c r="AN68" s="17"/>
      <c r="AO68" s="17"/>
    </row>
    <row r="69" spans="2:41">
      <c r="AB69" s="17"/>
      <c r="AC69" s="17"/>
      <c r="AD69" s="17"/>
      <c r="AE69" s="17"/>
      <c r="AF69" s="31"/>
      <c r="AG69" s="31"/>
      <c r="AH69" s="31"/>
      <c r="AI69" s="17"/>
      <c r="AJ69" s="17"/>
      <c r="AK69" s="17"/>
      <c r="AL69" s="17"/>
      <c r="AM69" s="17"/>
      <c r="AN69" s="17"/>
      <c r="AO69" s="17"/>
    </row>
    <row r="70" spans="2:41">
      <c r="AB70" s="17"/>
      <c r="AC70" s="17"/>
      <c r="AD70" s="17"/>
      <c r="AE70" s="17"/>
      <c r="AF70" s="31"/>
      <c r="AG70" s="31"/>
      <c r="AH70" s="31"/>
      <c r="AI70" s="17"/>
      <c r="AJ70" s="17"/>
      <c r="AK70" s="17"/>
      <c r="AL70" s="17"/>
      <c r="AM70" s="17"/>
      <c r="AN70" s="17"/>
      <c r="AO70" s="17"/>
    </row>
    <row r="71" spans="2:41">
      <c r="AB71" s="17"/>
      <c r="AC71" s="17"/>
      <c r="AD71" s="17"/>
      <c r="AE71" s="17"/>
      <c r="AF71" s="31"/>
      <c r="AG71" s="31"/>
      <c r="AH71" s="31"/>
      <c r="AI71" s="17"/>
      <c r="AJ71" s="17"/>
      <c r="AK71" s="17"/>
      <c r="AL71" s="17"/>
      <c r="AM71" s="17"/>
      <c r="AN71" s="17"/>
      <c r="AO71" s="17"/>
    </row>
    <row r="72" spans="2:41">
      <c r="AB72" s="17"/>
      <c r="AC72" s="17"/>
      <c r="AD72" s="17"/>
      <c r="AE72" s="17"/>
      <c r="AF72" s="31"/>
      <c r="AG72" s="31"/>
      <c r="AH72" s="31"/>
      <c r="AI72" s="17"/>
      <c r="AJ72" s="17"/>
      <c r="AK72" s="17"/>
      <c r="AL72" s="17"/>
      <c r="AM72" s="17"/>
      <c r="AN72" s="17"/>
      <c r="AO72" s="17"/>
    </row>
    <row r="73" spans="2:41">
      <c r="AB73" s="17"/>
      <c r="AC73" s="17"/>
      <c r="AD73" s="17"/>
      <c r="AE73" s="17"/>
      <c r="AF73" s="31"/>
      <c r="AG73" s="31"/>
      <c r="AH73" s="31"/>
      <c r="AI73" s="17"/>
      <c r="AJ73" s="17"/>
      <c r="AK73" s="17"/>
      <c r="AL73" s="17"/>
      <c r="AM73" s="17"/>
      <c r="AN73" s="17"/>
      <c r="AO73" s="17"/>
    </row>
    <row r="74" spans="2:41">
      <c r="B74" s="16"/>
      <c r="C74" s="13"/>
      <c r="D74" s="13"/>
      <c r="E74" s="17"/>
      <c r="F74" s="16"/>
      <c r="G74" s="13"/>
      <c r="H74" s="13"/>
      <c r="I74" s="13"/>
      <c r="J74" s="16"/>
      <c r="K74" s="13"/>
      <c r="L74" s="13"/>
      <c r="M74" s="13"/>
      <c r="N74" s="13"/>
      <c r="O74" s="13"/>
      <c r="P74" s="13"/>
      <c r="Q74" s="13"/>
      <c r="R74" s="13"/>
      <c r="S74" s="13"/>
      <c r="T74" s="13"/>
      <c r="U74" s="13"/>
      <c r="V74" s="13"/>
      <c r="W74" s="13"/>
      <c r="X74" s="13"/>
      <c r="Y74" s="13"/>
      <c r="Z74" s="13"/>
      <c r="AA74" s="13"/>
      <c r="AB74" s="17"/>
      <c r="AC74" s="17"/>
      <c r="AD74" s="17"/>
      <c r="AE74" s="17"/>
      <c r="AF74" s="31"/>
      <c r="AG74" s="31"/>
      <c r="AH74" s="31"/>
      <c r="AI74" s="17"/>
      <c r="AJ74" s="17"/>
      <c r="AK74" s="17"/>
      <c r="AL74" s="17"/>
      <c r="AM74" s="17"/>
      <c r="AN74" s="17"/>
      <c r="AO74" s="17"/>
    </row>
    <row r="75" spans="2:41">
      <c r="B75" s="16"/>
      <c r="C75" s="13"/>
      <c r="D75" s="13"/>
      <c r="E75" s="13"/>
      <c r="F75" s="62"/>
      <c r="G75" s="13"/>
      <c r="H75" s="13"/>
      <c r="I75" s="13"/>
      <c r="J75" s="13"/>
      <c r="K75" s="13"/>
      <c r="L75" s="13"/>
      <c r="M75" s="13"/>
      <c r="N75" s="13"/>
      <c r="O75" s="13"/>
      <c r="P75" s="13"/>
      <c r="Q75" s="13"/>
      <c r="R75" s="13"/>
      <c r="S75" s="13"/>
      <c r="T75" s="13"/>
      <c r="U75" s="13"/>
      <c r="V75" s="13"/>
      <c r="W75" s="13"/>
      <c r="X75" s="13"/>
      <c r="Y75" s="13"/>
      <c r="Z75" s="13"/>
      <c r="AA75" s="13"/>
      <c r="AB75" s="17"/>
      <c r="AC75" s="17"/>
      <c r="AD75" s="17"/>
      <c r="AE75" s="17"/>
      <c r="AF75" s="31"/>
      <c r="AG75" s="31"/>
      <c r="AH75" s="31"/>
      <c r="AI75" s="17"/>
      <c r="AJ75" s="17"/>
      <c r="AK75" s="17"/>
      <c r="AL75" s="17"/>
      <c r="AM75" s="17"/>
      <c r="AN75" s="17"/>
      <c r="AO75" s="17"/>
    </row>
    <row r="76" spans="2:41">
      <c r="B76" s="16"/>
      <c r="C76" s="13"/>
      <c r="D76" s="13"/>
      <c r="E76" s="13"/>
      <c r="F76" s="17"/>
      <c r="G76" s="13"/>
      <c r="H76" s="13"/>
      <c r="I76" s="13"/>
      <c r="J76" s="13"/>
      <c r="K76" s="13"/>
      <c r="L76" s="13"/>
      <c r="M76" s="13"/>
      <c r="N76" s="13"/>
      <c r="O76" s="13"/>
      <c r="P76" s="13"/>
      <c r="Q76" s="13"/>
      <c r="R76" s="13"/>
      <c r="S76" s="13"/>
      <c r="T76" s="13"/>
      <c r="U76" s="13"/>
      <c r="V76" s="13"/>
      <c r="W76" s="13"/>
      <c r="X76" s="13"/>
      <c r="Y76" s="13"/>
      <c r="Z76" s="13"/>
      <c r="AA76" s="13"/>
      <c r="AB76" s="17"/>
      <c r="AC76" s="17"/>
      <c r="AD76" s="17"/>
      <c r="AE76" s="17"/>
      <c r="AF76" s="31"/>
      <c r="AG76" s="31"/>
      <c r="AH76" s="31"/>
      <c r="AI76" s="17"/>
      <c r="AJ76" s="17"/>
      <c r="AK76" s="17"/>
      <c r="AL76" s="17"/>
      <c r="AM76" s="17"/>
      <c r="AN76" s="17"/>
      <c r="AO76" s="17"/>
    </row>
    <row r="77" spans="2:41">
      <c r="B77" s="16"/>
      <c r="C77" s="13"/>
      <c r="D77" s="13"/>
      <c r="E77" s="13"/>
      <c r="F77" s="17"/>
      <c r="G77" s="13"/>
      <c r="H77" s="13"/>
      <c r="I77" s="13"/>
      <c r="J77" s="13"/>
      <c r="K77" s="13"/>
      <c r="L77" s="13"/>
      <c r="M77" s="13"/>
      <c r="N77" s="13"/>
      <c r="O77" s="13"/>
      <c r="P77" s="13"/>
      <c r="Q77" s="13"/>
      <c r="R77" s="13"/>
      <c r="S77" s="13"/>
      <c r="T77" s="13"/>
      <c r="U77" s="13"/>
      <c r="V77" s="13"/>
      <c r="W77" s="13"/>
      <c r="X77" s="13"/>
      <c r="Y77" s="13"/>
      <c r="Z77" s="13"/>
      <c r="AA77" s="13"/>
      <c r="AB77" s="17"/>
      <c r="AC77" s="17"/>
      <c r="AD77" s="17"/>
      <c r="AE77" s="17"/>
      <c r="AF77" s="31"/>
      <c r="AG77" s="31"/>
      <c r="AH77" s="31"/>
      <c r="AI77" s="17"/>
      <c r="AJ77" s="17"/>
      <c r="AK77" s="17"/>
      <c r="AL77" s="17"/>
      <c r="AM77" s="17"/>
      <c r="AN77" s="17"/>
      <c r="AO77" s="17"/>
    </row>
    <row r="78" spans="2:41">
      <c r="B78" s="16"/>
      <c r="C78" s="13"/>
      <c r="D78" s="13"/>
      <c r="E78" s="13"/>
      <c r="F78" s="17"/>
      <c r="G78" s="13"/>
      <c r="H78" s="13"/>
      <c r="I78" s="13"/>
      <c r="J78" s="13"/>
      <c r="K78" s="13"/>
      <c r="L78" s="13"/>
      <c r="M78" s="16"/>
      <c r="N78" s="17"/>
      <c r="O78" s="13"/>
      <c r="P78" s="16"/>
      <c r="Q78" s="17"/>
      <c r="R78" s="13"/>
      <c r="S78" s="13"/>
      <c r="T78" s="13"/>
      <c r="U78" s="13"/>
      <c r="V78" s="13"/>
      <c r="W78" s="13"/>
      <c r="X78" s="13"/>
      <c r="Y78" s="13"/>
      <c r="Z78" s="13"/>
      <c r="AA78" s="13"/>
      <c r="AB78" s="17"/>
      <c r="AC78" s="17"/>
      <c r="AD78" s="17"/>
      <c r="AE78" s="17"/>
      <c r="AF78" s="31"/>
      <c r="AG78" s="31"/>
      <c r="AH78" s="31"/>
      <c r="AI78" s="17"/>
      <c r="AJ78" s="17"/>
      <c r="AK78" s="17"/>
      <c r="AL78" s="17"/>
      <c r="AM78" s="17"/>
      <c r="AN78" s="17"/>
      <c r="AO78" s="17"/>
    </row>
    <row r="79" spans="2:41">
      <c r="B79" s="16"/>
      <c r="C79" s="13"/>
      <c r="D79" s="13"/>
      <c r="E79" s="13"/>
      <c r="F79" s="17"/>
      <c r="G79" s="13"/>
      <c r="H79" s="13"/>
      <c r="I79" s="13"/>
      <c r="J79" s="13"/>
      <c r="K79" s="13"/>
      <c r="L79" s="13"/>
      <c r="M79" s="16"/>
      <c r="N79" s="17"/>
      <c r="O79" s="13"/>
      <c r="P79" s="13"/>
      <c r="Q79" s="13"/>
      <c r="R79" s="13"/>
      <c r="S79" s="13"/>
      <c r="T79" s="16"/>
      <c r="U79" s="13"/>
      <c r="V79" s="13"/>
      <c r="W79" s="13"/>
      <c r="X79" s="13"/>
      <c r="Y79" s="13"/>
      <c r="Z79" s="13"/>
      <c r="AA79" s="13"/>
      <c r="AB79" s="17"/>
      <c r="AC79" s="17"/>
      <c r="AD79" s="17"/>
      <c r="AE79" s="17"/>
      <c r="AF79" s="31"/>
      <c r="AG79" s="31"/>
      <c r="AH79" s="31"/>
      <c r="AI79" s="17"/>
      <c r="AJ79" s="17"/>
      <c r="AK79" s="17"/>
      <c r="AL79" s="17"/>
      <c r="AM79" s="17"/>
      <c r="AN79" s="17"/>
      <c r="AO79" s="17"/>
    </row>
    <row r="80" spans="2:41">
      <c r="B80" s="16"/>
      <c r="C80" s="13"/>
      <c r="D80" s="13"/>
      <c r="E80" s="13"/>
      <c r="F80" s="17"/>
      <c r="G80" s="13"/>
      <c r="H80" s="13"/>
      <c r="I80" s="13"/>
      <c r="J80" s="13"/>
      <c r="K80" s="17"/>
      <c r="L80" s="13"/>
      <c r="M80" s="13"/>
      <c r="N80" s="17"/>
      <c r="O80" s="13"/>
      <c r="P80" s="13"/>
      <c r="Q80" s="13"/>
      <c r="R80" s="13"/>
      <c r="S80" s="13"/>
      <c r="T80" s="13"/>
      <c r="U80" s="13"/>
      <c r="V80" s="13"/>
      <c r="W80" s="16"/>
      <c r="X80" s="13"/>
      <c r="Y80" s="22"/>
      <c r="Z80" s="13"/>
      <c r="AA80" s="13"/>
      <c r="AB80" s="17"/>
      <c r="AC80" s="17"/>
      <c r="AD80" s="17"/>
      <c r="AE80" s="17"/>
      <c r="AF80" s="31"/>
      <c r="AG80" s="31"/>
      <c r="AH80" s="31"/>
      <c r="AI80" s="17"/>
      <c r="AJ80" s="17"/>
      <c r="AK80" s="17"/>
      <c r="AL80" s="17"/>
      <c r="AM80" s="17"/>
      <c r="AN80" s="17"/>
      <c r="AO80" s="17"/>
    </row>
    <row r="81" spans="2:41">
      <c r="B81" s="16"/>
      <c r="C81" s="13"/>
      <c r="D81" s="13"/>
      <c r="E81" s="13"/>
      <c r="F81" s="17"/>
      <c r="G81" s="13"/>
      <c r="H81" s="13"/>
      <c r="I81" s="13"/>
      <c r="J81" s="13"/>
      <c r="K81" s="17"/>
      <c r="L81" s="13"/>
      <c r="M81" s="13"/>
      <c r="N81" s="13"/>
      <c r="O81" s="13"/>
      <c r="P81" s="16"/>
      <c r="Q81" s="16"/>
      <c r="R81" s="13"/>
      <c r="S81" s="13"/>
      <c r="T81" s="13"/>
      <c r="U81" s="13"/>
      <c r="V81" s="13"/>
      <c r="W81" s="13"/>
      <c r="X81" s="13"/>
      <c r="Y81" s="13"/>
      <c r="Z81" s="13"/>
      <c r="AA81" s="13"/>
      <c r="AB81" s="17"/>
      <c r="AC81" s="17"/>
      <c r="AD81" s="17"/>
      <c r="AE81" s="17"/>
      <c r="AF81" s="31"/>
      <c r="AG81" s="31"/>
      <c r="AH81" s="31"/>
      <c r="AI81" s="17"/>
      <c r="AJ81" s="17"/>
      <c r="AK81" s="17"/>
      <c r="AL81" s="17"/>
      <c r="AM81" s="17"/>
      <c r="AN81" s="17"/>
      <c r="AO81" s="17"/>
    </row>
    <row r="82" spans="2:41">
      <c r="B82" s="13"/>
      <c r="C82" s="13"/>
      <c r="D82" s="13"/>
      <c r="E82" s="13"/>
      <c r="F82" s="13"/>
      <c r="G82" s="13"/>
      <c r="H82" s="13"/>
      <c r="I82" s="13"/>
      <c r="J82" s="13"/>
      <c r="K82" s="16"/>
      <c r="L82" s="13"/>
      <c r="M82" s="16"/>
      <c r="N82" s="17"/>
      <c r="O82" s="17"/>
      <c r="P82" s="17"/>
      <c r="Q82" s="17"/>
      <c r="R82" s="17"/>
      <c r="S82" s="13"/>
      <c r="T82" s="17"/>
      <c r="U82" s="13"/>
      <c r="V82" s="13"/>
      <c r="W82" s="17"/>
      <c r="X82" s="13"/>
      <c r="Y82" s="13"/>
      <c r="Z82" s="13"/>
      <c r="AA82" s="13"/>
      <c r="AB82" s="17"/>
      <c r="AC82" s="17"/>
      <c r="AD82" s="17"/>
      <c r="AE82" s="17"/>
      <c r="AF82" s="31"/>
      <c r="AG82" s="31"/>
      <c r="AH82" s="31"/>
      <c r="AI82" s="17"/>
      <c r="AJ82" s="17"/>
      <c r="AK82" s="17"/>
      <c r="AL82" s="17"/>
      <c r="AM82" s="17"/>
      <c r="AN82" s="17"/>
      <c r="AO82" s="17"/>
    </row>
    <row r="83" spans="2:41">
      <c r="B83" s="13"/>
      <c r="C83" s="13"/>
      <c r="D83" s="13"/>
      <c r="E83" s="13"/>
      <c r="F83" s="13"/>
      <c r="G83" s="13"/>
      <c r="H83" s="13"/>
      <c r="I83" s="13"/>
      <c r="J83" s="13"/>
      <c r="K83" s="13"/>
      <c r="L83" s="13"/>
      <c r="M83" s="30"/>
      <c r="N83" s="13"/>
      <c r="O83" s="30"/>
      <c r="P83" s="13"/>
      <c r="Q83" s="13"/>
      <c r="R83" s="13"/>
      <c r="S83" s="13"/>
      <c r="T83" s="13"/>
      <c r="U83" s="13"/>
      <c r="V83" s="13"/>
      <c r="W83" s="31"/>
      <c r="X83" s="31"/>
      <c r="Y83" s="13"/>
      <c r="Z83" s="13"/>
      <c r="AA83" s="13"/>
      <c r="AB83" s="17"/>
      <c r="AC83" s="17"/>
      <c r="AD83" s="17"/>
      <c r="AE83" s="17"/>
      <c r="AF83" s="31"/>
      <c r="AG83" s="31"/>
      <c r="AH83" s="31"/>
      <c r="AI83" s="17"/>
      <c r="AJ83" s="17"/>
      <c r="AK83" s="17"/>
      <c r="AL83" s="17"/>
      <c r="AM83" s="17"/>
      <c r="AN83" s="17"/>
      <c r="AO83" s="17"/>
    </row>
    <row r="84" spans="2:41">
      <c r="B84" s="13"/>
      <c r="C84" s="13"/>
      <c r="D84" s="13"/>
      <c r="E84" s="13"/>
      <c r="F84" s="13"/>
      <c r="G84" s="13"/>
      <c r="H84" s="13"/>
      <c r="I84" s="13"/>
      <c r="J84" s="13"/>
      <c r="K84" s="17"/>
      <c r="L84" s="13"/>
      <c r="M84" s="17"/>
      <c r="N84" s="17"/>
      <c r="O84" s="17"/>
      <c r="P84" s="17"/>
      <c r="Q84" s="17"/>
      <c r="R84" s="17"/>
      <c r="S84" s="17"/>
      <c r="T84" s="17"/>
      <c r="U84" s="13"/>
      <c r="V84" s="13"/>
      <c r="W84" s="31"/>
      <c r="X84" s="31"/>
      <c r="Y84" s="13"/>
      <c r="Z84" s="13"/>
      <c r="AA84" s="13"/>
      <c r="AB84" s="17"/>
      <c r="AC84" s="17"/>
      <c r="AD84" s="17"/>
      <c r="AE84" s="17"/>
      <c r="AF84" s="31"/>
      <c r="AG84" s="31"/>
      <c r="AH84" s="31"/>
      <c r="AI84" s="17"/>
      <c r="AJ84" s="17"/>
      <c r="AK84" s="17"/>
      <c r="AL84" s="17"/>
      <c r="AM84" s="17"/>
      <c r="AN84" s="17"/>
      <c r="AO84" s="17"/>
    </row>
    <row r="85" spans="2:41">
      <c r="B85" s="13"/>
      <c r="C85" s="13"/>
      <c r="D85" s="13"/>
      <c r="E85" s="13"/>
      <c r="F85" s="13"/>
      <c r="G85" s="13"/>
      <c r="H85" s="13"/>
      <c r="I85" s="13"/>
      <c r="J85" s="13"/>
      <c r="K85" s="17"/>
      <c r="L85" s="17"/>
      <c r="M85" s="17"/>
      <c r="N85" s="17"/>
      <c r="O85" s="17"/>
      <c r="P85" s="17"/>
      <c r="Q85" s="17"/>
      <c r="R85" s="17"/>
      <c r="S85" s="17"/>
      <c r="T85" s="17"/>
      <c r="U85" s="13"/>
      <c r="V85" s="13"/>
      <c r="W85" s="31"/>
      <c r="X85" s="31"/>
      <c r="Y85" s="13"/>
      <c r="Z85" s="13"/>
      <c r="AA85" s="13"/>
      <c r="AB85" s="17"/>
      <c r="AC85" s="17"/>
      <c r="AD85" s="17"/>
      <c r="AE85" s="17"/>
      <c r="AF85" s="31"/>
      <c r="AG85" s="31"/>
      <c r="AH85" s="31"/>
      <c r="AI85" s="17"/>
      <c r="AJ85" s="17"/>
      <c r="AK85" s="17"/>
      <c r="AL85" s="17"/>
      <c r="AM85" s="17"/>
      <c r="AN85" s="17"/>
      <c r="AO85" s="17"/>
    </row>
    <row r="86" spans="2:41">
      <c r="B86" s="13"/>
      <c r="C86" s="13"/>
      <c r="D86" s="13"/>
      <c r="E86" s="13"/>
      <c r="F86" s="13"/>
      <c r="G86" s="13"/>
      <c r="H86" s="13"/>
      <c r="I86" s="13"/>
      <c r="J86" s="13"/>
      <c r="K86" s="17"/>
      <c r="L86" s="17"/>
      <c r="M86" s="17"/>
      <c r="N86" s="17"/>
      <c r="O86" s="17"/>
      <c r="P86" s="17"/>
      <c r="Q86" s="17"/>
      <c r="R86" s="17"/>
      <c r="S86" s="17"/>
      <c r="T86" s="17"/>
      <c r="U86" s="13"/>
      <c r="V86" s="13"/>
      <c r="W86" s="31"/>
      <c r="X86" s="31"/>
      <c r="Y86" s="13"/>
      <c r="Z86" s="13"/>
      <c r="AA86" s="13"/>
      <c r="AB86" s="17"/>
      <c r="AC86" s="17"/>
      <c r="AD86" s="17"/>
      <c r="AE86" s="17"/>
      <c r="AF86" s="31"/>
      <c r="AG86" s="31"/>
      <c r="AH86" s="31"/>
      <c r="AI86" s="17"/>
      <c r="AJ86" s="17"/>
      <c r="AK86" s="17"/>
      <c r="AL86" s="17"/>
      <c r="AM86" s="17"/>
      <c r="AN86" s="17"/>
      <c r="AO86" s="17"/>
    </row>
    <row r="87" spans="2:41">
      <c r="B87" s="13"/>
      <c r="C87" s="13"/>
      <c r="D87" s="13"/>
      <c r="E87" s="13"/>
      <c r="F87" s="13"/>
      <c r="G87" s="13"/>
      <c r="H87" s="13"/>
      <c r="I87" s="13"/>
      <c r="J87" s="13"/>
      <c r="K87" s="17"/>
      <c r="L87" s="17"/>
      <c r="M87" s="17"/>
      <c r="N87" s="17"/>
      <c r="O87" s="17"/>
      <c r="P87" s="17"/>
      <c r="Q87" s="17"/>
      <c r="R87" s="17"/>
      <c r="S87" s="17"/>
      <c r="T87" s="17"/>
      <c r="U87" s="13"/>
      <c r="V87" s="13"/>
      <c r="W87" s="31"/>
      <c r="X87" s="31"/>
      <c r="Y87" s="13"/>
      <c r="Z87" s="13"/>
      <c r="AA87" s="13"/>
      <c r="AB87" s="17"/>
      <c r="AC87" s="17"/>
      <c r="AD87" s="17"/>
      <c r="AE87" s="17"/>
      <c r="AF87" s="31"/>
      <c r="AG87" s="31"/>
      <c r="AH87" s="31"/>
      <c r="AI87" s="17"/>
      <c r="AJ87" s="17"/>
      <c r="AK87" s="17"/>
      <c r="AL87" s="17"/>
      <c r="AM87" s="17"/>
      <c r="AN87" s="17"/>
      <c r="AO87" s="17"/>
    </row>
    <row r="88" spans="2:41">
      <c r="B88" s="13"/>
      <c r="C88" s="13"/>
      <c r="D88" s="13"/>
      <c r="E88" s="13"/>
      <c r="F88" s="13"/>
      <c r="G88" s="13"/>
      <c r="H88" s="13"/>
      <c r="I88" s="13"/>
      <c r="J88" s="13"/>
      <c r="K88" s="17"/>
      <c r="L88" s="17"/>
      <c r="M88" s="17"/>
      <c r="N88" s="17"/>
      <c r="O88" s="17"/>
      <c r="P88" s="17"/>
      <c r="Q88" s="17"/>
      <c r="R88" s="17"/>
      <c r="S88" s="17"/>
      <c r="T88" s="17"/>
      <c r="U88" s="13"/>
      <c r="V88" s="13"/>
      <c r="W88" s="31"/>
      <c r="X88" s="31"/>
      <c r="Y88" s="13"/>
      <c r="Z88" s="13"/>
      <c r="AA88" s="13"/>
      <c r="AB88" s="17"/>
      <c r="AC88" s="17"/>
      <c r="AD88" s="17"/>
      <c r="AE88" s="17"/>
      <c r="AF88" s="31"/>
      <c r="AG88" s="31"/>
      <c r="AH88" s="31"/>
      <c r="AI88" s="17"/>
      <c r="AJ88" s="17"/>
      <c r="AK88" s="17"/>
      <c r="AL88" s="17"/>
      <c r="AM88" s="17"/>
      <c r="AN88" s="17"/>
      <c r="AO88" s="17"/>
    </row>
    <row r="89" spans="2:41">
      <c r="B89" s="13"/>
      <c r="C89" s="13"/>
      <c r="D89" s="13"/>
      <c r="E89" s="13"/>
      <c r="F89" s="13"/>
      <c r="G89" s="13"/>
      <c r="H89" s="13"/>
      <c r="I89" s="13"/>
      <c r="J89" s="13"/>
      <c r="K89" s="17"/>
      <c r="L89" s="17"/>
      <c r="M89" s="17"/>
      <c r="N89" s="17"/>
      <c r="O89" s="17"/>
      <c r="P89" s="17"/>
      <c r="Q89" s="17"/>
      <c r="R89" s="17"/>
      <c r="S89" s="17"/>
      <c r="T89" s="17"/>
      <c r="U89" s="13"/>
      <c r="V89" s="13"/>
      <c r="W89" s="31"/>
      <c r="X89" s="31"/>
      <c r="Y89" s="13"/>
      <c r="Z89" s="13"/>
      <c r="AA89" s="13"/>
      <c r="AB89" s="17"/>
      <c r="AC89" s="17"/>
      <c r="AD89" s="17"/>
      <c r="AE89" s="17"/>
      <c r="AF89" s="31"/>
      <c r="AG89" s="31"/>
      <c r="AH89" s="31"/>
      <c r="AI89" s="17"/>
      <c r="AJ89" s="17"/>
      <c r="AK89" s="17"/>
      <c r="AL89" s="17"/>
      <c r="AM89" s="17"/>
      <c r="AN89" s="17"/>
      <c r="AO89" s="17"/>
    </row>
    <row r="90" spans="2:41">
      <c r="B90" s="13"/>
      <c r="C90" s="13"/>
      <c r="D90" s="13"/>
      <c r="E90" s="13"/>
      <c r="F90" s="13"/>
      <c r="G90" s="13"/>
      <c r="H90" s="13"/>
      <c r="I90" s="13"/>
      <c r="J90" s="13"/>
      <c r="K90" s="17"/>
      <c r="L90" s="17"/>
      <c r="M90" s="17"/>
      <c r="N90" s="17"/>
      <c r="O90" s="17"/>
      <c r="P90" s="17"/>
      <c r="Q90" s="17"/>
      <c r="R90" s="17"/>
      <c r="S90" s="17"/>
      <c r="T90" s="17"/>
      <c r="U90" s="13"/>
      <c r="V90" s="13"/>
      <c r="W90" s="31"/>
      <c r="X90" s="31"/>
      <c r="Y90" s="13"/>
      <c r="Z90" s="13"/>
      <c r="AA90" s="13"/>
      <c r="AB90" s="17"/>
      <c r="AC90" s="17"/>
      <c r="AD90" s="17"/>
      <c r="AE90" s="17"/>
      <c r="AF90" s="31"/>
      <c r="AG90" s="31"/>
      <c r="AH90" s="31"/>
      <c r="AI90" s="17"/>
      <c r="AJ90" s="17"/>
      <c r="AK90" s="17"/>
      <c r="AL90" s="17"/>
      <c r="AM90" s="17"/>
      <c r="AN90" s="17"/>
      <c r="AO90" s="17"/>
    </row>
    <row r="91" spans="2:41">
      <c r="B91" s="13"/>
      <c r="C91" s="13"/>
      <c r="D91" s="13"/>
      <c r="E91" s="13"/>
      <c r="F91" s="13"/>
      <c r="G91" s="13"/>
      <c r="H91" s="13"/>
      <c r="I91" s="13"/>
      <c r="J91" s="13"/>
      <c r="K91" s="17"/>
      <c r="L91" s="17"/>
      <c r="M91" s="17"/>
      <c r="N91" s="17"/>
      <c r="O91" s="17"/>
      <c r="P91" s="17"/>
      <c r="Q91" s="17"/>
      <c r="R91" s="17"/>
      <c r="S91" s="17"/>
      <c r="T91" s="17"/>
      <c r="U91" s="13"/>
      <c r="V91" s="13"/>
      <c r="W91" s="31"/>
      <c r="X91" s="31"/>
      <c r="Y91" s="13"/>
      <c r="Z91" s="13"/>
      <c r="AA91" s="13"/>
      <c r="AB91" s="17"/>
      <c r="AC91" s="17"/>
      <c r="AD91" s="17"/>
      <c r="AE91" s="17"/>
      <c r="AF91" s="31"/>
      <c r="AG91" s="31"/>
      <c r="AH91" s="31"/>
      <c r="AI91" s="17"/>
      <c r="AJ91" s="17"/>
      <c r="AK91" s="17"/>
      <c r="AL91" s="17"/>
      <c r="AM91" s="17"/>
      <c r="AN91" s="17"/>
      <c r="AO91" s="17"/>
    </row>
    <row r="92" spans="2:41">
      <c r="B92" s="13"/>
      <c r="C92" s="13"/>
      <c r="D92" s="13"/>
      <c r="E92" s="13"/>
      <c r="F92" s="13"/>
      <c r="G92" s="13"/>
      <c r="H92" s="13"/>
      <c r="I92" s="13"/>
      <c r="J92" s="13"/>
      <c r="K92" s="17"/>
      <c r="L92" s="17"/>
      <c r="M92" s="17"/>
      <c r="N92" s="17"/>
      <c r="O92" s="17"/>
      <c r="P92" s="17"/>
      <c r="Q92" s="17"/>
      <c r="R92" s="17"/>
      <c r="S92" s="17"/>
      <c r="T92" s="17"/>
      <c r="U92" s="13"/>
      <c r="V92" s="13"/>
      <c r="W92" s="31"/>
      <c r="X92" s="31"/>
      <c r="Y92" s="13"/>
      <c r="Z92" s="13"/>
      <c r="AA92" s="13"/>
      <c r="AB92" s="17"/>
      <c r="AC92" s="17"/>
      <c r="AD92" s="17"/>
      <c r="AE92" s="17"/>
      <c r="AF92" s="31"/>
      <c r="AG92" s="31"/>
      <c r="AH92" s="31"/>
      <c r="AI92" s="17"/>
      <c r="AJ92" s="17"/>
      <c r="AK92" s="17"/>
      <c r="AL92" s="17"/>
      <c r="AM92" s="17"/>
      <c r="AN92" s="17"/>
      <c r="AO92" s="17"/>
    </row>
    <row r="93" spans="2:41">
      <c r="B93" s="13"/>
      <c r="C93" s="13"/>
      <c r="D93" s="13"/>
      <c r="E93" s="13"/>
      <c r="F93" s="13"/>
      <c r="G93" s="13"/>
      <c r="H93" s="13"/>
      <c r="I93" s="13"/>
      <c r="J93" s="13"/>
      <c r="K93" s="17"/>
      <c r="L93" s="17"/>
      <c r="M93" s="17"/>
      <c r="N93" s="17"/>
      <c r="O93" s="17"/>
      <c r="P93" s="17"/>
      <c r="Q93" s="17"/>
      <c r="R93" s="17"/>
      <c r="S93" s="17"/>
      <c r="T93" s="17"/>
      <c r="U93" s="13"/>
      <c r="V93" s="13"/>
      <c r="W93" s="31"/>
      <c r="X93" s="31"/>
      <c r="Y93" s="13"/>
      <c r="Z93" s="13"/>
      <c r="AA93" s="13"/>
      <c r="AB93" s="17"/>
      <c r="AC93" s="17"/>
      <c r="AD93" s="17"/>
      <c r="AE93" s="17"/>
      <c r="AF93" s="31"/>
      <c r="AG93" s="31"/>
      <c r="AH93" s="31"/>
      <c r="AI93" s="17"/>
      <c r="AJ93" s="17"/>
      <c r="AK93" s="17"/>
      <c r="AL93" s="17"/>
      <c r="AM93" s="17"/>
      <c r="AN93" s="17"/>
      <c r="AO93" s="17"/>
    </row>
    <row r="94" spans="2:41">
      <c r="B94" s="13"/>
      <c r="C94" s="13"/>
      <c r="D94" s="13"/>
      <c r="E94" s="13"/>
      <c r="F94" s="13"/>
      <c r="G94" s="13"/>
      <c r="H94" s="13"/>
      <c r="I94" s="13"/>
      <c r="J94" s="13"/>
      <c r="K94" s="17"/>
      <c r="L94" s="17"/>
      <c r="M94" s="17"/>
      <c r="N94" s="17"/>
      <c r="O94" s="17"/>
      <c r="P94" s="17"/>
      <c r="Q94" s="17"/>
      <c r="R94" s="17"/>
      <c r="S94" s="17"/>
      <c r="T94" s="17"/>
      <c r="U94" s="13"/>
      <c r="V94" s="13"/>
      <c r="W94" s="31"/>
      <c r="X94" s="31"/>
      <c r="Y94" s="13"/>
      <c r="Z94" s="13"/>
      <c r="AA94" s="13"/>
      <c r="AB94" s="17"/>
      <c r="AC94" s="17"/>
      <c r="AD94" s="17"/>
      <c r="AE94" s="17"/>
      <c r="AF94" s="31"/>
      <c r="AG94" s="31"/>
      <c r="AH94" s="31"/>
      <c r="AI94" s="17"/>
      <c r="AJ94" s="17"/>
      <c r="AK94" s="17"/>
      <c r="AL94" s="17"/>
      <c r="AM94" s="17"/>
      <c r="AN94" s="17"/>
      <c r="AO94" s="17"/>
    </row>
    <row r="95" spans="2:41">
      <c r="B95" s="13"/>
      <c r="C95" s="13"/>
      <c r="D95" s="13"/>
      <c r="E95" s="13"/>
      <c r="F95" s="13"/>
      <c r="G95" s="13"/>
      <c r="H95" s="13"/>
      <c r="I95" s="13"/>
      <c r="J95" s="13"/>
      <c r="K95" s="17"/>
      <c r="L95" s="17"/>
      <c r="M95" s="17"/>
      <c r="N95" s="17"/>
      <c r="O95" s="17"/>
      <c r="P95" s="17"/>
      <c r="Q95" s="17"/>
      <c r="R95" s="17"/>
      <c r="S95" s="17"/>
      <c r="T95" s="17"/>
      <c r="U95" s="13"/>
      <c r="V95" s="13"/>
      <c r="W95" s="31"/>
      <c r="X95" s="31"/>
      <c r="Y95" s="13"/>
      <c r="Z95" s="13"/>
      <c r="AA95" s="13"/>
      <c r="AB95" s="17"/>
      <c r="AC95" s="17"/>
      <c r="AD95" s="17"/>
      <c r="AE95" s="17"/>
      <c r="AF95" s="31"/>
      <c r="AG95" s="31"/>
      <c r="AH95" s="31"/>
      <c r="AI95" s="17"/>
      <c r="AJ95" s="17"/>
      <c r="AK95" s="17"/>
      <c r="AL95" s="17"/>
      <c r="AM95" s="17"/>
      <c r="AN95" s="17"/>
      <c r="AO95" s="17"/>
    </row>
    <row r="96" spans="2:41">
      <c r="B96" s="13"/>
      <c r="C96" s="13"/>
      <c r="D96" s="13"/>
      <c r="E96" s="13"/>
      <c r="F96" s="13"/>
      <c r="G96" s="13"/>
      <c r="H96" s="13"/>
      <c r="I96" s="13"/>
      <c r="J96" s="13"/>
      <c r="K96" s="17"/>
      <c r="L96" s="17"/>
      <c r="M96" s="17"/>
      <c r="N96" s="17"/>
      <c r="O96" s="17"/>
      <c r="P96" s="17"/>
      <c r="Q96" s="17"/>
      <c r="R96" s="17"/>
      <c r="S96" s="17"/>
      <c r="T96" s="17"/>
      <c r="U96" s="13"/>
      <c r="V96" s="13"/>
      <c r="W96" s="31"/>
      <c r="X96" s="31"/>
      <c r="Y96" s="13"/>
      <c r="Z96" s="13"/>
      <c r="AA96" s="13"/>
      <c r="AB96" s="17"/>
      <c r="AC96" s="17"/>
      <c r="AD96" s="17"/>
      <c r="AE96" s="17"/>
      <c r="AF96" s="31"/>
      <c r="AG96" s="31"/>
      <c r="AH96" s="31"/>
      <c r="AI96" s="17"/>
      <c r="AJ96" s="17"/>
      <c r="AK96" s="17"/>
      <c r="AL96" s="17"/>
      <c r="AM96" s="17"/>
      <c r="AN96" s="17"/>
      <c r="AO96" s="17"/>
    </row>
    <row r="97" spans="2:41">
      <c r="B97" s="13"/>
      <c r="C97" s="13"/>
      <c r="D97" s="13"/>
      <c r="E97" s="13"/>
      <c r="F97" s="13"/>
      <c r="G97" s="13"/>
      <c r="H97" s="13"/>
      <c r="I97" s="13"/>
      <c r="J97" s="13"/>
      <c r="K97" s="17"/>
      <c r="L97" s="17"/>
      <c r="M97" s="17"/>
      <c r="N97" s="17"/>
      <c r="O97" s="17"/>
      <c r="P97" s="17"/>
      <c r="Q97" s="17"/>
      <c r="R97" s="17"/>
      <c r="S97" s="17"/>
      <c r="T97" s="17"/>
      <c r="U97" s="13"/>
      <c r="V97" s="13"/>
      <c r="W97" s="31"/>
      <c r="X97" s="31"/>
      <c r="Y97" s="13"/>
      <c r="Z97" s="13"/>
      <c r="AA97" s="13"/>
      <c r="AB97" s="17"/>
      <c r="AC97" s="17"/>
      <c r="AD97" s="17"/>
      <c r="AE97" s="17"/>
      <c r="AF97" s="31"/>
      <c r="AG97" s="31"/>
      <c r="AH97" s="31"/>
      <c r="AI97" s="17"/>
      <c r="AJ97" s="17"/>
      <c r="AK97" s="17"/>
      <c r="AL97" s="17"/>
      <c r="AM97" s="17"/>
      <c r="AN97" s="17"/>
      <c r="AO97" s="17"/>
    </row>
    <row r="98" spans="2:41">
      <c r="B98" s="13"/>
      <c r="C98" s="13"/>
      <c r="D98" s="13"/>
      <c r="E98" s="13"/>
      <c r="F98" s="13"/>
      <c r="G98" s="13"/>
      <c r="H98" s="13"/>
      <c r="I98" s="13"/>
      <c r="J98" s="13"/>
      <c r="K98" s="17"/>
      <c r="L98" s="17"/>
      <c r="M98" s="17"/>
      <c r="N98" s="17"/>
      <c r="O98" s="17"/>
      <c r="P98" s="17"/>
      <c r="Q98" s="17"/>
      <c r="R98" s="17"/>
      <c r="S98" s="17"/>
      <c r="T98" s="17"/>
      <c r="U98" s="13"/>
      <c r="V98" s="13"/>
      <c r="W98" s="31"/>
      <c r="X98" s="31"/>
      <c r="Y98" s="13"/>
      <c r="Z98" s="13"/>
      <c r="AA98" s="13"/>
      <c r="AB98" s="17"/>
      <c r="AC98" s="17"/>
      <c r="AD98" s="17"/>
      <c r="AE98" s="17"/>
      <c r="AF98" s="31"/>
      <c r="AG98" s="31"/>
      <c r="AH98" s="31"/>
      <c r="AI98" s="17"/>
      <c r="AJ98" s="17"/>
      <c r="AK98" s="17"/>
      <c r="AL98" s="17"/>
      <c r="AM98" s="17"/>
      <c r="AN98" s="17"/>
      <c r="AO98" s="17"/>
    </row>
    <row r="99" spans="2:41">
      <c r="B99" s="13"/>
      <c r="C99" s="13"/>
      <c r="D99" s="13"/>
      <c r="E99" s="13"/>
      <c r="F99" s="13"/>
      <c r="G99" s="13"/>
      <c r="H99" s="13"/>
      <c r="I99" s="13"/>
      <c r="J99" s="13"/>
      <c r="K99" s="17"/>
      <c r="L99" s="17"/>
      <c r="M99" s="17"/>
      <c r="N99" s="17"/>
      <c r="O99" s="17"/>
      <c r="P99" s="17"/>
      <c r="Q99" s="17"/>
      <c r="R99" s="17"/>
      <c r="S99" s="17"/>
      <c r="T99" s="17"/>
      <c r="U99" s="13"/>
      <c r="V99" s="13"/>
      <c r="W99" s="31"/>
      <c r="X99" s="31"/>
      <c r="Y99" s="13"/>
      <c r="Z99" s="13"/>
      <c r="AA99" s="13"/>
      <c r="AB99" s="17"/>
      <c r="AC99" s="17"/>
      <c r="AD99" s="17"/>
      <c r="AE99" s="17"/>
      <c r="AF99" s="31"/>
      <c r="AG99" s="31"/>
      <c r="AH99" s="31"/>
      <c r="AI99" s="17"/>
      <c r="AJ99" s="17"/>
      <c r="AK99" s="17"/>
      <c r="AL99" s="17"/>
      <c r="AM99" s="17"/>
      <c r="AN99" s="17"/>
      <c r="AO99" s="17"/>
    </row>
    <row r="100" spans="2:41">
      <c r="B100" s="13"/>
      <c r="C100" s="13"/>
      <c r="D100" s="13"/>
      <c r="E100" s="13"/>
      <c r="F100" s="13"/>
      <c r="G100" s="13"/>
      <c r="H100" s="13"/>
      <c r="I100" s="13"/>
      <c r="J100" s="13"/>
      <c r="K100" s="17"/>
      <c r="L100" s="17"/>
      <c r="M100" s="17"/>
      <c r="N100" s="17"/>
      <c r="O100" s="17"/>
      <c r="P100" s="17"/>
      <c r="Q100" s="17"/>
      <c r="R100" s="17"/>
      <c r="S100" s="17"/>
      <c r="T100" s="17"/>
      <c r="U100" s="13"/>
      <c r="V100" s="13"/>
      <c r="W100" s="31"/>
      <c r="X100" s="31"/>
      <c r="Y100" s="13"/>
      <c r="Z100" s="13"/>
      <c r="AA100" s="13"/>
      <c r="AB100" s="17"/>
      <c r="AC100" s="17"/>
      <c r="AD100" s="17"/>
      <c r="AE100" s="17"/>
      <c r="AF100" s="31"/>
      <c r="AG100" s="31"/>
      <c r="AH100" s="31"/>
      <c r="AI100" s="17"/>
      <c r="AJ100" s="17"/>
      <c r="AK100" s="17"/>
      <c r="AL100" s="17"/>
      <c r="AM100" s="17"/>
      <c r="AN100" s="17"/>
      <c r="AO100" s="17"/>
    </row>
    <row r="101" spans="2:41">
      <c r="B101" s="13"/>
      <c r="C101" s="13"/>
      <c r="D101" s="13"/>
      <c r="E101" s="13"/>
      <c r="F101" s="13"/>
      <c r="G101" s="13"/>
      <c r="H101" s="13"/>
      <c r="I101" s="13"/>
      <c r="J101" s="13"/>
      <c r="K101" s="17"/>
      <c r="L101" s="17"/>
      <c r="M101" s="17"/>
      <c r="N101" s="17"/>
      <c r="O101" s="17"/>
      <c r="P101" s="17"/>
      <c r="Q101" s="17"/>
      <c r="R101" s="17"/>
      <c r="S101" s="17"/>
      <c r="T101" s="17"/>
      <c r="U101" s="13"/>
      <c r="V101" s="13"/>
      <c r="W101" s="31"/>
      <c r="X101" s="31"/>
      <c r="Y101" s="13"/>
      <c r="Z101" s="13"/>
      <c r="AA101" s="13"/>
      <c r="AB101" s="17"/>
      <c r="AC101" s="17"/>
      <c r="AD101" s="17"/>
      <c r="AE101" s="17"/>
      <c r="AF101" s="31"/>
      <c r="AG101" s="31"/>
      <c r="AH101" s="31"/>
      <c r="AI101" s="17"/>
      <c r="AJ101" s="17"/>
      <c r="AK101" s="17"/>
      <c r="AL101" s="17"/>
      <c r="AM101" s="17"/>
      <c r="AN101" s="17"/>
      <c r="AO101" s="17"/>
    </row>
    <row r="102" spans="2:41">
      <c r="B102" s="13"/>
      <c r="C102" s="13"/>
      <c r="D102" s="13"/>
      <c r="E102" s="13"/>
      <c r="F102" s="13"/>
      <c r="G102" s="13"/>
      <c r="H102" s="13"/>
      <c r="I102" s="13"/>
      <c r="J102" s="13"/>
      <c r="K102" s="17"/>
      <c r="L102" s="17"/>
      <c r="M102" s="17"/>
      <c r="N102" s="17"/>
      <c r="O102" s="17"/>
      <c r="P102" s="17"/>
      <c r="Q102" s="17"/>
      <c r="R102" s="17"/>
      <c r="S102" s="17"/>
      <c r="T102" s="17"/>
      <c r="U102" s="13"/>
      <c r="V102" s="13"/>
      <c r="W102" s="31"/>
      <c r="X102" s="31"/>
      <c r="Y102" s="13"/>
      <c r="Z102" s="13"/>
      <c r="AA102" s="13"/>
      <c r="AB102" s="17"/>
      <c r="AC102" s="17"/>
      <c r="AD102" s="17"/>
      <c r="AE102" s="17"/>
      <c r="AF102" s="31"/>
      <c r="AG102" s="31"/>
      <c r="AH102" s="31"/>
      <c r="AI102" s="17"/>
      <c r="AJ102" s="17"/>
      <c r="AK102" s="17"/>
      <c r="AL102" s="17"/>
      <c r="AM102" s="17"/>
      <c r="AN102" s="17"/>
      <c r="AO102" s="17"/>
    </row>
    <row r="103" spans="2:41">
      <c r="B103" s="13"/>
      <c r="C103" s="13"/>
      <c r="D103" s="13"/>
      <c r="E103" s="13"/>
      <c r="F103" s="13"/>
      <c r="G103" s="13"/>
      <c r="H103" s="13"/>
      <c r="I103" s="13"/>
      <c r="J103" s="13"/>
      <c r="K103" s="17"/>
      <c r="L103" s="17"/>
      <c r="M103" s="17"/>
      <c r="N103" s="17"/>
      <c r="O103" s="17"/>
      <c r="P103" s="17"/>
      <c r="Q103" s="17"/>
      <c r="R103" s="17"/>
      <c r="S103" s="17"/>
      <c r="T103" s="17"/>
      <c r="U103" s="13"/>
      <c r="V103" s="13"/>
      <c r="W103" s="31"/>
      <c r="X103" s="31"/>
      <c r="Y103" s="13"/>
      <c r="Z103" s="13"/>
      <c r="AA103" s="13"/>
      <c r="AB103" s="17"/>
      <c r="AC103" s="17"/>
      <c r="AD103" s="17"/>
      <c r="AE103" s="17"/>
      <c r="AF103" s="31"/>
      <c r="AG103" s="31"/>
      <c r="AH103" s="31"/>
      <c r="AI103" s="17"/>
      <c r="AJ103" s="17"/>
      <c r="AK103" s="17"/>
      <c r="AL103" s="17"/>
      <c r="AM103" s="17"/>
      <c r="AN103" s="17"/>
      <c r="AO103" s="17"/>
    </row>
    <row r="104" spans="2:41">
      <c r="B104" s="13"/>
      <c r="C104" s="13"/>
      <c r="D104" s="13"/>
      <c r="E104" s="13"/>
      <c r="F104" s="13"/>
      <c r="G104" s="13"/>
      <c r="H104" s="13"/>
      <c r="I104" s="13"/>
      <c r="J104" s="13"/>
      <c r="K104" s="17"/>
      <c r="L104" s="17"/>
      <c r="M104" s="17"/>
      <c r="N104" s="17"/>
      <c r="O104" s="17"/>
      <c r="P104" s="17"/>
      <c r="Q104" s="17"/>
      <c r="R104" s="17"/>
      <c r="S104" s="17"/>
      <c r="T104" s="17"/>
      <c r="U104" s="13"/>
      <c r="V104" s="13"/>
      <c r="W104" s="31"/>
      <c r="X104" s="31"/>
      <c r="Y104" s="13"/>
      <c r="Z104" s="13"/>
      <c r="AA104" s="13"/>
      <c r="AB104" s="17"/>
      <c r="AC104" s="17"/>
      <c r="AD104" s="17"/>
      <c r="AE104" s="17"/>
      <c r="AF104" s="31"/>
      <c r="AG104" s="31"/>
      <c r="AH104" s="13"/>
      <c r="AI104" s="13"/>
      <c r="AJ104" s="13"/>
      <c r="AK104" s="13"/>
      <c r="AL104" s="13"/>
      <c r="AM104" s="13"/>
      <c r="AN104" s="13"/>
      <c r="AO104" s="13"/>
    </row>
    <row r="105" spans="2:41">
      <c r="B105" s="13"/>
      <c r="C105" s="13"/>
      <c r="D105" s="13"/>
      <c r="E105" s="13"/>
      <c r="F105" s="13"/>
      <c r="G105" s="13"/>
      <c r="H105" s="13"/>
      <c r="I105" s="13"/>
      <c r="J105" s="13"/>
      <c r="K105" s="17"/>
      <c r="L105" s="17"/>
      <c r="M105" s="17"/>
      <c r="N105" s="17"/>
      <c r="O105" s="17"/>
      <c r="P105" s="17"/>
      <c r="Q105" s="17"/>
      <c r="R105" s="17"/>
      <c r="S105" s="17"/>
      <c r="T105" s="17"/>
      <c r="U105" s="13"/>
      <c r="V105" s="13"/>
      <c r="W105" s="31"/>
      <c r="X105" s="31"/>
      <c r="Y105" s="13"/>
      <c r="Z105" s="13"/>
      <c r="AA105" s="13"/>
      <c r="AB105" s="13"/>
      <c r="AC105" s="13"/>
      <c r="AD105" s="13"/>
      <c r="AE105" s="13"/>
      <c r="AF105" s="31"/>
      <c r="AG105" s="31"/>
      <c r="AH105" s="13"/>
      <c r="AI105" s="13"/>
      <c r="AJ105" s="13"/>
      <c r="AK105" s="13"/>
      <c r="AL105" s="13"/>
      <c r="AM105" s="13"/>
      <c r="AN105" s="13"/>
      <c r="AO105" s="13"/>
    </row>
    <row r="106" spans="2:41">
      <c r="B106" s="13"/>
      <c r="C106" s="13"/>
      <c r="D106" s="13"/>
      <c r="E106" s="13"/>
      <c r="F106" s="13"/>
      <c r="G106" s="13"/>
      <c r="H106" s="13"/>
      <c r="I106" s="13"/>
      <c r="J106" s="13"/>
      <c r="K106" s="17"/>
      <c r="L106" s="17"/>
      <c r="M106" s="17"/>
      <c r="N106" s="17"/>
      <c r="O106" s="17"/>
      <c r="P106" s="17"/>
      <c r="Q106" s="17"/>
      <c r="R106" s="17"/>
      <c r="S106" s="17"/>
      <c r="T106" s="17"/>
      <c r="U106" s="13"/>
      <c r="V106" s="13"/>
      <c r="W106" s="31"/>
      <c r="X106" s="31"/>
      <c r="Y106" s="13"/>
      <c r="Z106" s="13"/>
      <c r="AA106" s="13"/>
      <c r="AB106" s="13"/>
      <c r="AC106" s="13"/>
      <c r="AD106" s="13"/>
      <c r="AE106" s="13"/>
      <c r="AF106" s="31"/>
      <c r="AG106" s="31"/>
      <c r="AH106" s="13"/>
      <c r="AI106" s="13"/>
      <c r="AJ106" s="13"/>
      <c r="AK106" s="13"/>
      <c r="AL106" s="13"/>
      <c r="AM106" s="13"/>
      <c r="AN106" s="13"/>
      <c r="AO106" s="13"/>
    </row>
    <row r="107" spans="2:41">
      <c r="B107" s="13"/>
      <c r="C107" s="13"/>
      <c r="D107" s="13"/>
      <c r="E107" s="13"/>
      <c r="F107" s="13"/>
      <c r="G107" s="13"/>
      <c r="H107" s="13"/>
      <c r="I107" s="13"/>
      <c r="J107" s="13"/>
      <c r="K107" s="17"/>
      <c r="L107" s="17"/>
      <c r="M107" s="17"/>
      <c r="N107" s="17"/>
      <c r="O107" s="17"/>
      <c r="P107" s="17"/>
      <c r="Q107" s="17"/>
      <c r="R107" s="17"/>
      <c r="S107" s="17"/>
      <c r="T107" s="17"/>
      <c r="U107" s="13"/>
      <c r="V107" s="13"/>
      <c r="W107" s="31"/>
      <c r="X107" s="31"/>
      <c r="Y107" s="13"/>
      <c r="Z107" s="13"/>
      <c r="AA107" s="13"/>
      <c r="AB107" s="13"/>
      <c r="AC107" s="13"/>
      <c r="AD107" s="13"/>
      <c r="AE107" s="13"/>
      <c r="AF107" s="31"/>
      <c r="AG107" s="31"/>
      <c r="AH107" s="13"/>
      <c r="AI107" s="13"/>
      <c r="AJ107" s="13"/>
      <c r="AK107" s="13"/>
      <c r="AL107" s="13"/>
      <c r="AM107" s="13"/>
      <c r="AN107" s="13"/>
      <c r="AO107" s="13"/>
    </row>
    <row r="108" spans="2:41">
      <c r="B108" s="13"/>
      <c r="C108" s="13"/>
      <c r="D108" s="13"/>
      <c r="E108" s="13"/>
      <c r="F108" s="13"/>
      <c r="G108" s="13"/>
      <c r="H108" s="13"/>
      <c r="I108" s="13"/>
      <c r="J108" s="13"/>
      <c r="K108" s="17"/>
      <c r="L108" s="17"/>
      <c r="M108" s="17"/>
      <c r="N108" s="17"/>
      <c r="O108" s="17"/>
      <c r="P108" s="17"/>
      <c r="Q108" s="17"/>
      <c r="R108" s="17"/>
      <c r="S108" s="17"/>
      <c r="T108" s="17"/>
      <c r="U108" s="13"/>
      <c r="V108" s="13"/>
      <c r="W108" s="31"/>
      <c r="X108" s="31"/>
      <c r="Y108" s="13"/>
      <c r="Z108" s="13"/>
      <c r="AA108" s="13"/>
      <c r="AB108" s="13"/>
      <c r="AC108" s="13"/>
      <c r="AD108" s="13"/>
      <c r="AE108" s="13"/>
      <c r="AF108" s="31"/>
      <c r="AG108" s="31"/>
      <c r="AH108" s="13"/>
      <c r="AI108" s="13"/>
      <c r="AJ108" s="13"/>
      <c r="AK108" s="13"/>
      <c r="AL108" s="13"/>
      <c r="AM108" s="13"/>
      <c r="AN108" s="13"/>
      <c r="AO108" s="13"/>
    </row>
    <row r="109" spans="2:41">
      <c r="B109" s="13"/>
      <c r="C109" s="13"/>
      <c r="D109" s="13"/>
      <c r="E109" s="13"/>
      <c r="F109" s="13"/>
      <c r="G109" s="13"/>
      <c r="H109" s="13"/>
      <c r="I109" s="13"/>
      <c r="J109" s="13"/>
      <c r="K109" s="17"/>
      <c r="L109" s="17"/>
      <c r="M109" s="17"/>
      <c r="N109" s="17"/>
      <c r="O109" s="17"/>
      <c r="P109" s="17"/>
      <c r="Q109" s="17"/>
      <c r="R109" s="17"/>
      <c r="S109" s="17"/>
      <c r="T109" s="17"/>
      <c r="U109" s="13"/>
      <c r="V109" s="13"/>
      <c r="W109" s="31"/>
      <c r="X109" s="31"/>
      <c r="Y109" s="13"/>
      <c r="Z109" s="13"/>
      <c r="AA109" s="13"/>
      <c r="AB109" s="13"/>
      <c r="AC109" s="13"/>
      <c r="AD109" s="13"/>
      <c r="AE109" s="13"/>
      <c r="AF109" s="31"/>
      <c r="AG109" s="31"/>
      <c r="AH109" s="13"/>
      <c r="AI109" s="13"/>
      <c r="AJ109" s="13"/>
      <c r="AK109" s="13"/>
      <c r="AL109" s="13"/>
      <c r="AM109" s="13"/>
      <c r="AN109" s="13"/>
      <c r="AO109" s="13"/>
    </row>
    <row r="110" spans="2:41">
      <c r="B110" s="13"/>
      <c r="C110" s="13"/>
      <c r="D110" s="13"/>
      <c r="E110" s="13"/>
      <c r="F110" s="13"/>
      <c r="G110" s="13"/>
      <c r="H110" s="13"/>
      <c r="I110" s="13"/>
      <c r="J110" s="13"/>
      <c r="K110" s="17"/>
      <c r="L110" s="17"/>
      <c r="M110" s="17"/>
      <c r="N110" s="17"/>
      <c r="O110" s="17"/>
      <c r="P110" s="17"/>
      <c r="Q110" s="17"/>
      <c r="R110" s="17"/>
      <c r="S110" s="17"/>
      <c r="T110" s="17"/>
      <c r="U110" s="13"/>
      <c r="V110" s="13"/>
      <c r="W110" s="31"/>
      <c r="X110" s="31"/>
      <c r="Y110" s="13"/>
      <c r="Z110" s="13"/>
      <c r="AA110" s="13"/>
      <c r="AB110" s="13"/>
      <c r="AC110" s="13"/>
      <c r="AD110" s="13"/>
      <c r="AE110" s="13"/>
      <c r="AF110" s="31"/>
      <c r="AG110" s="31"/>
      <c r="AH110" s="13"/>
      <c r="AI110" s="13"/>
      <c r="AJ110" s="13"/>
      <c r="AK110" s="13"/>
      <c r="AL110" s="13"/>
      <c r="AM110" s="13"/>
      <c r="AN110" s="13"/>
      <c r="AO110" s="13"/>
    </row>
    <row r="111" spans="2:41">
      <c r="B111" s="13"/>
      <c r="C111" s="13"/>
      <c r="D111" s="13"/>
      <c r="E111" s="13"/>
      <c r="F111" s="13"/>
      <c r="G111" s="13"/>
      <c r="H111" s="13"/>
      <c r="I111" s="13"/>
      <c r="J111" s="13"/>
      <c r="K111" s="17"/>
      <c r="L111" s="17"/>
      <c r="M111" s="17"/>
      <c r="N111" s="17"/>
      <c r="O111" s="17"/>
      <c r="P111" s="17"/>
      <c r="Q111" s="17"/>
      <c r="R111" s="17"/>
      <c r="S111" s="17"/>
      <c r="T111" s="17"/>
      <c r="U111" s="13"/>
      <c r="V111" s="13"/>
      <c r="W111" s="31"/>
      <c r="X111" s="31"/>
      <c r="Y111" s="13"/>
      <c r="Z111" s="13"/>
      <c r="AA111" s="13"/>
      <c r="AB111" s="13"/>
      <c r="AC111" s="13"/>
      <c r="AD111" s="13"/>
      <c r="AE111" s="13"/>
      <c r="AF111" s="31"/>
      <c r="AG111" s="31"/>
      <c r="AH111" s="13"/>
      <c r="AI111" s="13"/>
      <c r="AJ111" s="13"/>
      <c r="AK111" s="13"/>
      <c r="AL111" s="13"/>
      <c r="AM111" s="13"/>
      <c r="AN111" s="13"/>
      <c r="AO111" s="13"/>
    </row>
    <row r="112" spans="2:41">
      <c r="B112" s="13"/>
      <c r="C112" s="13"/>
      <c r="D112" s="13"/>
      <c r="E112" s="13"/>
      <c r="F112" s="13"/>
      <c r="G112" s="13"/>
      <c r="H112" s="13"/>
      <c r="I112" s="13"/>
      <c r="J112" s="13"/>
      <c r="K112" s="17"/>
      <c r="L112" s="17"/>
      <c r="M112" s="17"/>
      <c r="N112" s="17"/>
      <c r="O112" s="17"/>
      <c r="P112" s="17"/>
      <c r="Q112" s="17"/>
      <c r="R112" s="17"/>
      <c r="S112" s="17"/>
      <c r="T112" s="17"/>
      <c r="U112" s="13"/>
      <c r="V112" s="13"/>
      <c r="W112" s="31"/>
      <c r="X112" s="31"/>
      <c r="Y112" s="13"/>
      <c r="Z112" s="13"/>
      <c r="AA112" s="13"/>
      <c r="AB112" s="16"/>
      <c r="AC112" s="17"/>
      <c r="AD112" s="13"/>
      <c r="AE112" s="16"/>
      <c r="AF112" s="17"/>
      <c r="AG112" s="13"/>
      <c r="AH112" s="13"/>
      <c r="AI112" s="16"/>
      <c r="AJ112" s="13"/>
      <c r="AK112" s="13"/>
      <c r="AL112" s="13"/>
      <c r="AM112" s="13"/>
      <c r="AN112" s="13"/>
      <c r="AO112" s="13"/>
    </row>
    <row r="113" spans="2:41">
      <c r="B113" s="13"/>
      <c r="C113" s="13"/>
      <c r="D113" s="13"/>
      <c r="E113" s="13"/>
      <c r="F113" s="13"/>
      <c r="G113" s="13"/>
      <c r="H113" s="13"/>
      <c r="I113" s="13"/>
      <c r="J113" s="13"/>
      <c r="K113" s="17"/>
      <c r="L113" s="17"/>
      <c r="M113" s="17"/>
      <c r="N113" s="17"/>
      <c r="O113" s="17"/>
      <c r="P113" s="17"/>
      <c r="Q113" s="17"/>
      <c r="R113" s="17"/>
      <c r="S113" s="17"/>
      <c r="T113" s="17"/>
      <c r="U113" s="13"/>
      <c r="V113" s="13"/>
      <c r="W113" s="31"/>
      <c r="X113" s="31"/>
      <c r="Y113" s="13"/>
      <c r="Z113" s="13"/>
      <c r="AA113" s="13"/>
      <c r="AB113" s="16"/>
      <c r="AC113" s="17"/>
      <c r="AD113" s="13"/>
      <c r="AE113" s="13"/>
      <c r="AF113" s="13"/>
      <c r="AG113" s="13"/>
      <c r="AH113" s="13"/>
      <c r="AI113" s="16"/>
      <c r="AJ113" s="13"/>
      <c r="AK113" s="13"/>
      <c r="AL113" s="13"/>
      <c r="AM113" s="13"/>
      <c r="AN113" s="13"/>
      <c r="AO113" s="13"/>
    </row>
    <row r="114" spans="2:41">
      <c r="B114" s="13"/>
      <c r="C114" s="13"/>
      <c r="D114" s="13"/>
      <c r="E114" s="13"/>
      <c r="F114" s="13"/>
      <c r="G114" s="13"/>
      <c r="H114" s="13"/>
      <c r="I114" s="13"/>
      <c r="J114" s="13"/>
      <c r="K114" s="17"/>
      <c r="L114" s="17"/>
      <c r="M114" s="17"/>
      <c r="N114" s="17"/>
      <c r="O114" s="17"/>
      <c r="P114" s="17"/>
      <c r="Q114" s="17"/>
      <c r="R114" s="17"/>
      <c r="S114" s="17"/>
      <c r="T114" s="17"/>
      <c r="U114" s="13"/>
      <c r="V114" s="13"/>
      <c r="W114" s="31"/>
      <c r="X114" s="31"/>
      <c r="Y114" s="13"/>
      <c r="Z114" s="13"/>
      <c r="AA114" s="13"/>
      <c r="AB114" s="13"/>
      <c r="AC114" s="17"/>
      <c r="AD114" s="13"/>
      <c r="AE114" s="13"/>
      <c r="AF114" s="16"/>
      <c r="AG114" s="13"/>
      <c r="AH114" s="22"/>
      <c r="AI114" s="13"/>
      <c r="AJ114" s="13"/>
      <c r="AK114" s="13"/>
      <c r="AL114" s="13"/>
      <c r="AM114" s="13"/>
      <c r="AN114" s="13"/>
      <c r="AO114" s="13"/>
    </row>
    <row r="115" spans="2:41">
      <c r="B115" s="13"/>
      <c r="C115" s="13"/>
      <c r="D115" s="13"/>
      <c r="E115" s="13"/>
      <c r="F115" s="13"/>
      <c r="G115" s="13"/>
      <c r="H115" s="13"/>
      <c r="I115" s="13"/>
      <c r="J115" s="13"/>
      <c r="K115" s="17"/>
      <c r="L115" s="17"/>
      <c r="M115" s="17"/>
      <c r="N115" s="17"/>
      <c r="O115" s="17"/>
      <c r="P115" s="17"/>
      <c r="Q115" s="17"/>
      <c r="R115" s="17"/>
      <c r="S115" s="17"/>
      <c r="T115" s="17"/>
      <c r="U115" s="13"/>
      <c r="V115" s="13"/>
      <c r="W115" s="31"/>
      <c r="X115" s="31"/>
      <c r="Y115" s="13"/>
      <c r="Z115" s="13"/>
      <c r="AA115" s="13"/>
      <c r="AB115" s="13"/>
      <c r="AC115" s="13"/>
      <c r="AD115" s="13"/>
      <c r="AE115" s="13"/>
      <c r="AF115" s="13"/>
      <c r="AG115" s="13"/>
      <c r="AH115" s="13"/>
      <c r="AI115" s="13"/>
      <c r="AJ115" s="13"/>
      <c r="AK115" s="13"/>
      <c r="AL115" s="13"/>
      <c r="AM115" s="13"/>
      <c r="AN115" s="13"/>
      <c r="AO115" s="13"/>
    </row>
    <row r="116" spans="2:41">
      <c r="B116" s="13"/>
      <c r="C116" s="13"/>
      <c r="D116" s="13"/>
      <c r="E116" s="13"/>
      <c r="F116" s="13"/>
      <c r="G116" s="13"/>
      <c r="H116" s="13"/>
      <c r="I116" s="13"/>
      <c r="J116" s="13"/>
      <c r="K116" s="17"/>
      <c r="L116" s="17"/>
      <c r="M116" s="17"/>
      <c r="N116" s="17"/>
      <c r="O116" s="17"/>
      <c r="P116" s="17"/>
      <c r="Q116" s="17"/>
      <c r="R116" s="17"/>
      <c r="S116" s="17"/>
      <c r="T116" s="17"/>
      <c r="U116" s="13"/>
      <c r="V116" s="13"/>
      <c r="W116" s="31"/>
      <c r="X116" s="31"/>
      <c r="Y116" s="13"/>
      <c r="Z116" s="13"/>
      <c r="AA116" s="13"/>
      <c r="AB116" s="16"/>
      <c r="AC116" s="17"/>
      <c r="AD116" s="13"/>
      <c r="AE116" s="17"/>
      <c r="AF116" s="17"/>
      <c r="AG116" s="13"/>
      <c r="AH116" s="13"/>
      <c r="AI116" s="13"/>
      <c r="AJ116" s="13"/>
      <c r="AK116" s="13"/>
      <c r="AL116" s="13"/>
      <c r="AM116" s="13"/>
      <c r="AN116" s="13"/>
      <c r="AO116" s="13"/>
    </row>
    <row r="117" spans="2:41">
      <c r="B117" s="13"/>
      <c r="C117" s="13"/>
      <c r="D117" s="13"/>
      <c r="E117" s="13"/>
      <c r="F117" s="13"/>
      <c r="G117" s="13"/>
      <c r="H117" s="13"/>
      <c r="I117" s="13"/>
      <c r="J117" s="13"/>
      <c r="K117" s="17"/>
      <c r="L117" s="17"/>
      <c r="M117" s="17"/>
      <c r="N117" s="17"/>
      <c r="O117" s="17"/>
      <c r="P117" s="17"/>
      <c r="Q117" s="17"/>
      <c r="R117" s="17"/>
      <c r="S117" s="17"/>
      <c r="T117" s="17"/>
      <c r="U117" s="13"/>
      <c r="V117" s="13"/>
      <c r="W117" s="31"/>
      <c r="X117" s="31"/>
      <c r="Y117" s="13"/>
      <c r="Z117" s="13"/>
      <c r="AA117" s="13"/>
      <c r="AB117" s="13"/>
      <c r="AC117" s="13"/>
      <c r="AD117" s="30"/>
      <c r="AE117" s="13"/>
      <c r="AF117" s="31"/>
      <c r="AG117" s="31"/>
      <c r="AH117" s="13"/>
      <c r="AI117" s="13"/>
      <c r="AJ117" s="13"/>
      <c r="AK117" s="13"/>
      <c r="AL117" s="13"/>
      <c r="AM117" s="13"/>
      <c r="AN117" s="13"/>
      <c r="AO117" s="13"/>
    </row>
    <row r="118" spans="2:41">
      <c r="B118" s="13"/>
      <c r="C118" s="13"/>
      <c r="D118" s="13"/>
      <c r="E118" s="13"/>
      <c r="F118" s="13"/>
      <c r="G118" s="13"/>
      <c r="H118" s="13"/>
      <c r="I118" s="13"/>
      <c r="J118" s="13"/>
      <c r="K118" s="17"/>
      <c r="L118" s="17"/>
      <c r="M118" s="17"/>
      <c r="N118" s="17"/>
      <c r="O118" s="17"/>
      <c r="P118" s="17"/>
      <c r="Q118" s="17"/>
      <c r="R118" s="17"/>
      <c r="S118" s="17"/>
      <c r="T118" s="17"/>
      <c r="U118" s="13"/>
      <c r="V118" s="13"/>
      <c r="W118" s="31"/>
      <c r="X118" s="31"/>
      <c r="Y118" s="13"/>
      <c r="Z118" s="13"/>
      <c r="AA118" s="13"/>
      <c r="AB118" s="17"/>
      <c r="AC118" s="17"/>
      <c r="AD118" s="17"/>
      <c r="AE118" s="17"/>
      <c r="AF118" s="31"/>
      <c r="AG118" s="31"/>
      <c r="AH118" s="13"/>
      <c r="AI118" s="13"/>
      <c r="AJ118" s="13"/>
      <c r="AK118" s="13"/>
      <c r="AL118" s="13"/>
      <c r="AM118" s="13"/>
      <c r="AN118" s="13"/>
      <c r="AO118" s="13"/>
    </row>
    <row r="119" spans="2:41">
      <c r="B119" s="13"/>
      <c r="C119" s="13"/>
      <c r="D119" s="13"/>
      <c r="E119" s="13"/>
      <c r="F119" s="13"/>
      <c r="G119" s="13"/>
      <c r="H119" s="13"/>
      <c r="I119" s="13"/>
      <c r="J119" s="13"/>
      <c r="K119" s="17"/>
      <c r="L119" s="17"/>
      <c r="M119" s="17"/>
      <c r="N119" s="17"/>
      <c r="O119" s="17"/>
      <c r="P119" s="17"/>
      <c r="Q119" s="17"/>
      <c r="R119" s="17"/>
      <c r="S119" s="17"/>
      <c r="T119" s="17"/>
      <c r="U119" s="13"/>
      <c r="V119" s="13"/>
      <c r="W119" s="31"/>
      <c r="X119" s="31"/>
      <c r="Y119" s="13"/>
      <c r="Z119" s="13"/>
      <c r="AA119" s="13"/>
      <c r="AB119" s="17"/>
      <c r="AC119" s="17"/>
      <c r="AD119" s="17"/>
      <c r="AE119" s="17"/>
      <c r="AF119" s="31"/>
      <c r="AG119" s="31"/>
      <c r="AH119" s="13"/>
      <c r="AI119" s="13"/>
      <c r="AJ119" s="13"/>
      <c r="AK119" s="13"/>
      <c r="AL119" s="13"/>
      <c r="AM119" s="13"/>
      <c r="AN119" s="13"/>
      <c r="AO119" s="13"/>
    </row>
    <row r="120" spans="2:41">
      <c r="B120" s="13"/>
      <c r="C120" s="13"/>
      <c r="D120" s="13"/>
      <c r="E120" s="13"/>
      <c r="F120" s="13"/>
      <c r="G120" s="13"/>
      <c r="H120" s="13"/>
      <c r="I120" s="13"/>
      <c r="J120" s="13"/>
      <c r="K120" s="17"/>
      <c r="L120" s="17"/>
      <c r="M120" s="17"/>
      <c r="N120" s="17"/>
      <c r="O120" s="17"/>
      <c r="P120" s="17"/>
      <c r="Q120" s="17"/>
      <c r="R120" s="17"/>
      <c r="S120" s="17"/>
      <c r="T120" s="17"/>
      <c r="U120" s="13"/>
      <c r="V120" s="13"/>
      <c r="W120" s="31"/>
      <c r="X120" s="31"/>
      <c r="Y120" s="13"/>
      <c r="Z120" s="13"/>
      <c r="AA120" s="13"/>
      <c r="AB120" s="17"/>
      <c r="AC120" s="17"/>
      <c r="AD120" s="17"/>
      <c r="AE120" s="17"/>
      <c r="AF120" s="31"/>
      <c r="AG120" s="31"/>
      <c r="AH120" s="13"/>
      <c r="AI120" s="13"/>
      <c r="AJ120" s="13"/>
      <c r="AK120" s="13"/>
      <c r="AL120" s="13"/>
      <c r="AM120" s="13"/>
      <c r="AN120" s="13"/>
      <c r="AO120" s="13"/>
    </row>
    <row r="121" spans="2:41">
      <c r="B121" s="13"/>
      <c r="C121" s="13"/>
      <c r="D121" s="13"/>
      <c r="E121" s="13"/>
      <c r="F121" s="13"/>
      <c r="G121" s="13"/>
      <c r="H121" s="13"/>
      <c r="I121" s="13"/>
      <c r="J121" s="13"/>
      <c r="K121" s="17"/>
      <c r="L121" s="17"/>
      <c r="M121" s="17"/>
      <c r="N121" s="17"/>
      <c r="O121" s="17"/>
      <c r="P121" s="17"/>
      <c r="Q121" s="17"/>
      <c r="R121" s="17"/>
      <c r="S121" s="17"/>
      <c r="T121" s="17"/>
      <c r="U121" s="13"/>
      <c r="V121" s="13"/>
      <c r="W121" s="31"/>
      <c r="X121" s="31"/>
      <c r="Y121" s="13"/>
      <c r="Z121" s="13"/>
      <c r="AA121" s="13"/>
      <c r="AB121" s="17"/>
      <c r="AC121" s="17"/>
      <c r="AD121" s="17"/>
      <c r="AE121" s="17"/>
      <c r="AF121" s="31"/>
      <c r="AG121" s="31"/>
      <c r="AH121" s="13"/>
      <c r="AI121" s="13"/>
      <c r="AJ121" s="13"/>
      <c r="AK121" s="13"/>
      <c r="AL121" s="13"/>
      <c r="AM121" s="13"/>
      <c r="AN121" s="13"/>
      <c r="AO121" s="13"/>
    </row>
    <row r="122" spans="2:41">
      <c r="B122" s="13"/>
      <c r="C122" s="13"/>
      <c r="D122" s="13"/>
      <c r="E122" s="13"/>
      <c r="F122" s="13"/>
      <c r="G122" s="13"/>
      <c r="H122" s="13"/>
      <c r="I122" s="13"/>
      <c r="J122" s="13"/>
      <c r="K122" s="17"/>
      <c r="L122" s="17"/>
      <c r="M122" s="17"/>
      <c r="N122" s="17"/>
      <c r="O122" s="17"/>
      <c r="P122" s="17"/>
      <c r="Q122" s="17"/>
      <c r="R122" s="17"/>
      <c r="S122" s="17"/>
      <c r="T122" s="17"/>
      <c r="U122" s="13"/>
      <c r="V122" s="13"/>
      <c r="W122" s="31"/>
      <c r="X122" s="31"/>
      <c r="Y122" s="13"/>
      <c r="Z122" s="13"/>
      <c r="AA122" s="13"/>
      <c r="AB122" s="17"/>
      <c r="AC122" s="17"/>
      <c r="AD122" s="17"/>
      <c r="AE122" s="17"/>
      <c r="AF122" s="31"/>
      <c r="AG122" s="31"/>
      <c r="AH122" s="13"/>
      <c r="AI122" s="13"/>
      <c r="AJ122" s="13"/>
      <c r="AK122" s="13"/>
      <c r="AL122" s="13"/>
      <c r="AM122" s="13"/>
      <c r="AN122" s="13"/>
      <c r="AO122" s="13"/>
    </row>
    <row r="123" spans="2:41">
      <c r="B123" s="13"/>
      <c r="C123" s="13"/>
      <c r="D123" s="13"/>
      <c r="E123" s="13"/>
      <c r="F123" s="13"/>
      <c r="G123" s="13"/>
      <c r="H123" s="13"/>
      <c r="I123" s="13"/>
      <c r="J123" s="13"/>
      <c r="K123" s="17"/>
      <c r="L123" s="17"/>
      <c r="M123" s="17"/>
      <c r="N123" s="17"/>
      <c r="O123" s="17"/>
      <c r="P123" s="17"/>
      <c r="Q123" s="17"/>
      <c r="R123" s="17"/>
      <c r="S123" s="17"/>
      <c r="T123" s="17"/>
      <c r="U123" s="13"/>
      <c r="V123" s="13"/>
      <c r="W123" s="31"/>
      <c r="X123" s="31"/>
      <c r="Y123" s="13"/>
      <c r="Z123" s="13"/>
      <c r="AA123" s="13"/>
      <c r="AB123" s="17"/>
      <c r="AC123" s="17"/>
      <c r="AD123" s="17"/>
      <c r="AE123" s="17"/>
      <c r="AF123" s="31"/>
      <c r="AG123" s="31"/>
      <c r="AH123" s="13"/>
      <c r="AI123" s="13"/>
      <c r="AJ123" s="13"/>
      <c r="AK123" s="13"/>
      <c r="AL123" s="13"/>
      <c r="AM123" s="13"/>
      <c r="AN123" s="13"/>
      <c r="AO123" s="13"/>
    </row>
    <row r="124" spans="2:41">
      <c r="B124" s="13"/>
      <c r="C124" s="13"/>
      <c r="D124" s="13"/>
      <c r="E124" s="13"/>
      <c r="F124" s="13"/>
      <c r="G124" s="13"/>
      <c r="H124" s="13"/>
      <c r="I124" s="13"/>
      <c r="J124" s="13"/>
      <c r="K124" s="17"/>
      <c r="L124" s="17"/>
      <c r="M124" s="17"/>
      <c r="N124" s="17"/>
      <c r="O124" s="17"/>
      <c r="P124" s="17"/>
      <c r="Q124" s="17"/>
      <c r="R124" s="17"/>
      <c r="S124" s="17"/>
      <c r="T124" s="17"/>
      <c r="U124" s="13"/>
      <c r="V124" s="13"/>
      <c r="W124" s="31"/>
      <c r="X124" s="31"/>
      <c r="Y124" s="13"/>
      <c r="Z124" s="13"/>
      <c r="AA124" s="17"/>
      <c r="AB124" s="17"/>
      <c r="AC124" s="17"/>
      <c r="AD124" s="17"/>
      <c r="AE124" s="17"/>
      <c r="AF124" s="31"/>
      <c r="AG124" s="31"/>
      <c r="AH124" s="13"/>
      <c r="AI124" s="13"/>
      <c r="AJ124" s="13"/>
      <c r="AK124" s="13"/>
      <c r="AL124" s="13"/>
      <c r="AM124" s="13"/>
      <c r="AN124" s="13"/>
      <c r="AO124" s="13"/>
    </row>
    <row r="125" spans="2:41">
      <c r="B125" s="17"/>
      <c r="C125" s="13"/>
      <c r="D125" s="13"/>
      <c r="E125" s="13"/>
      <c r="F125" s="13"/>
      <c r="G125" s="13"/>
      <c r="H125" s="13"/>
      <c r="I125" s="13"/>
      <c r="J125" s="13"/>
      <c r="K125" s="17"/>
      <c r="L125" s="17"/>
      <c r="M125" s="17"/>
      <c r="N125" s="17"/>
      <c r="O125" s="17"/>
      <c r="P125" s="17"/>
      <c r="Q125" s="17"/>
      <c r="R125" s="17"/>
      <c r="S125" s="17"/>
      <c r="T125" s="17"/>
      <c r="U125" s="13"/>
      <c r="V125" s="13"/>
      <c r="W125" s="31"/>
      <c r="X125" s="31"/>
      <c r="Y125" s="13"/>
      <c r="Z125" s="13"/>
      <c r="AA125" s="13"/>
      <c r="AB125" s="17"/>
      <c r="AC125" s="17"/>
      <c r="AD125" s="17"/>
      <c r="AE125" s="17"/>
      <c r="AF125" s="31"/>
      <c r="AG125" s="31"/>
      <c r="AH125" s="13"/>
      <c r="AI125" s="13"/>
      <c r="AJ125" s="13"/>
      <c r="AK125" s="13"/>
      <c r="AL125" s="13"/>
      <c r="AM125" s="13"/>
      <c r="AN125" s="13"/>
      <c r="AO125" s="13"/>
    </row>
    <row r="126" spans="2:41">
      <c r="B126" s="13"/>
      <c r="C126" s="13"/>
      <c r="D126" s="13"/>
      <c r="E126" s="13"/>
      <c r="F126" s="13"/>
      <c r="G126" s="13"/>
      <c r="H126" s="13"/>
      <c r="I126" s="13"/>
      <c r="J126" s="13"/>
      <c r="K126" s="17"/>
      <c r="L126" s="17"/>
      <c r="M126" s="17"/>
      <c r="N126" s="17"/>
      <c r="O126" s="17"/>
      <c r="P126" s="17"/>
      <c r="Q126" s="17"/>
      <c r="R126" s="17"/>
      <c r="S126" s="17"/>
      <c r="T126" s="17"/>
      <c r="U126" s="13"/>
      <c r="V126" s="13"/>
      <c r="W126" s="31"/>
      <c r="X126" s="31"/>
      <c r="Y126" s="13"/>
      <c r="Z126" s="13"/>
      <c r="AA126" s="13"/>
      <c r="AB126" s="17"/>
      <c r="AC126" s="17"/>
      <c r="AD126" s="17"/>
      <c r="AE126" s="17"/>
      <c r="AF126" s="31"/>
      <c r="AG126" s="31"/>
      <c r="AH126" s="13"/>
      <c r="AI126" s="13"/>
      <c r="AJ126" s="13"/>
      <c r="AK126" s="13"/>
      <c r="AL126" s="13"/>
      <c r="AM126" s="13"/>
      <c r="AN126" s="13"/>
      <c r="AO126" s="13"/>
    </row>
    <row r="127" spans="2:41">
      <c r="B127" s="13"/>
      <c r="C127" s="13"/>
      <c r="D127" s="13"/>
      <c r="E127" s="13"/>
      <c r="F127" s="13"/>
      <c r="G127" s="13"/>
      <c r="H127" s="13"/>
      <c r="I127" s="13"/>
      <c r="J127" s="13"/>
      <c r="K127" s="17"/>
      <c r="L127" s="17"/>
      <c r="M127" s="17"/>
      <c r="N127" s="17"/>
      <c r="O127" s="17"/>
      <c r="P127" s="17"/>
      <c r="Q127" s="17"/>
      <c r="R127" s="17"/>
      <c r="S127" s="17"/>
      <c r="T127" s="17"/>
      <c r="U127" s="13"/>
      <c r="V127" s="13"/>
      <c r="W127" s="31"/>
      <c r="X127" s="31"/>
      <c r="Y127" s="13"/>
      <c r="Z127" s="13"/>
      <c r="AA127" s="13"/>
      <c r="AB127" s="17"/>
      <c r="AC127" s="17"/>
      <c r="AD127" s="17"/>
      <c r="AE127" s="17"/>
      <c r="AF127" s="31"/>
      <c r="AG127" s="31"/>
      <c r="AH127" s="13"/>
      <c r="AI127" s="13"/>
      <c r="AJ127" s="13"/>
      <c r="AK127" s="13"/>
      <c r="AL127" s="13"/>
      <c r="AM127" s="13"/>
      <c r="AN127" s="13"/>
      <c r="AO127" s="13"/>
    </row>
    <row r="128" spans="2:41">
      <c r="B128" s="13"/>
      <c r="C128" s="13"/>
      <c r="D128" s="13"/>
      <c r="E128" s="13"/>
      <c r="F128" s="13"/>
      <c r="G128" s="13"/>
      <c r="H128" s="13"/>
      <c r="I128" s="13"/>
      <c r="J128" s="13"/>
      <c r="K128" s="17"/>
      <c r="L128" s="17"/>
      <c r="M128" s="17"/>
      <c r="N128" s="17"/>
      <c r="O128" s="17"/>
      <c r="P128" s="17"/>
      <c r="Q128" s="17"/>
      <c r="R128" s="17"/>
      <c r="S128" s="17"/>
      <c r="T128" s="17"/>
      <c r="U128" s="13"/>
      <c r="V128" s="13"/>
      <c r="W128" s="31"/>
      <c r="X128" s="31"/>
      <c r="Y128" s="13"/>
      <c r="Z128" s="13"/>
      <c r="AA128" s="13"/>
      <c r="AB128" s="17"/>
      <c r="AC128" s="17"/>
      <c r="AD128" s="17"/>
      <c r="AE128" s="17"/>
      <c r="AF128" s="31"/>
      <c r="AG128" s="31"/>
      <c r="AH128" s="13"/>
      <c r="AI128" s="13"/>
      <c r="AJ128" s="13"/>
      <c r="AK128" s="13"/>
      <c r="AL128" s="13"/>
      <c r="AM128" s="13"/>
      <c r="AN128" s="13"/>
      <c r="AO128" s="13"/>
    </row>
    <row r="129" spans="2:41">
      <c r="B129" s="13"/>
      <c r="C129" s="13"/>
      <c r="D129" s="13"/>
      <c r="E129" s="13"/>
      <c r="F129" s="13"/>
      <c r="G129" s="13"/>
      <c r="H129" s="13"/>
      <c r="I129" s="13"/>
      <c r="J129" s="13"/>
      <c r="K129" s="17"/>
      <c r="L129" s="17"/>
      <c r="M129" s="17"/>
      <c r="N129" s="17"/>
      <c r="O129" s="17"/>
      <c r="P129" s="17"/>
      <c r="Q129" s="17"/>
      <c r="R129" s="17"/>
      <c r="S129" s="17"/>
      <c r="T129" s="17"/>
      <c r="U129" s="13"/>
      <c r="V129" s="13"/>
      <c r="W129" s="31"/>
      <c r="X129" s="31"/>
      <c r="Y129" s="13"/>
      <c r="Z129" s="13"/>
      <c r="AA129" s="13"/>
      <c r="AB129" s="17"/>
      <c r="AC129" s="17"/>
      <c r="AD129" s="17"/>
      <c r="AE129" s="17"/>
      <c r="AF129" s="31"/>
      <c r="AG129" s="31"/>
      <c r="AH129" s="13"/>
      <c r="AI129" s="13"/>
      <c r="AJ129" s="13"/>
      <c r="AK129" s="13"/>
      <c r="AL129" s="13"/>
      <c r="AM129" s="13"/>
      <c r="AN129" s="13"/>
      <c r="AO129" s="13"/>
    </row>
    <row r="130" spans="2:41">
      <c r="B130" s="13"/>
      <c r="C130" s="13"/>
      <c r="D130" s="13"/>
      <c r="E130" s="13"/>
      <c r="F130" s="13"/>
      <c r="G130" s="13"/>
      <c r="H130" s="13"/>
      <c r="I130" s="13"/>
      <c r="J130" s="13"/>
      <c r="K130" s="17"/>
      <c r="L130" s="17"/>
      <c r="M130" s="17"/>
      <c r="N130" s="17"/>
      <c r="O130" s="17"/>
      <c r="P130" s="17"/>
      <c r="Q130" s="17"/>
      <c r="R130" s="17"/>
      <c r="S130" s="17"/>
      <c r="T130" s="17"/>
      <c r="U130" s="13"/>
      <c r="V130" s="13"/>
      <c r="W130" s="31"/>
      <c r="X130" s="31"/>
      <c r="Y130" s="13"/>
      <c r="Z130" s="13"/>
      <c r="AA130" s="13"/>
      <c r="AB130" s="17"/>
      <c r="AC130" s="17"/>
      <c r="AD130" s="17"/>
      <c r="AE130" s="17"/>
      <c r="AF130" s="31"/>
      <c r="AG130" s="31"/>
      <c r="AH130" s="13"/>
      <c r="AI130" s="13"/>
      <c r="AJ130" s="13"/>
      <c r="AK130" s="13"/>
      <c r="AL130" s="13"/>
      <c r="AM130" s="13"/>
      <c r="AN130" s="13"/>
      <c r="AO130" s="13"/>
    </row>
    <row r="131" spans="2:41">
      <c r="B131" s="13"/>
      <c r="C131" s="13"/>
      <c r="D131" s="13"/>
      <c r="E131" s="13"/>
      <c r="F131" s="13"/>
      <c r="G131" s="13"/>
      <c r="H131" s="13"/>
      <c r="I131" s="13"/>
      <c r="J131" s="13"/>
      <c r="K131" s="17"/>
      <c r="L131" s="17"/>
      <c r="M131" s="17"/>
      <c r="N131" s="17"/>
      <c r="O131" s="17"/>
      <c r="P131" s="17"/>
      <c r="Q131" s="17"/>
      <c r="R131" s="17"/>
      <c r="S131" s="17"/>
      <c r="T131" s="17"/>
      <c r="U131" s="13"/>
      <c r="V131" s="13"/>
      <c r="W131" s="31"/>
      <c r="X131" s="31"/>
      <c r="Y131" s="13"/>
      <c r="Z131" s="13"/>
      <c r="AA131" s="13"/>
      <c r="AB131" s="17"/>
      <c r="AC131" s="17"/>
      <c r="AD131" s="17"/>
      <c r="AE131" s="17"/>
      <c r="AF131" s="31"/>
      <c r="AG131" s="31"/>
      <c r="AH131" s="13"/>
      <c r="AI131" s="13"/>
      <c r="AJ131" s="13"/>
      <c r="AK131" s="13"/>
      <c r="AL131" s="13"/>
      <c r="AM131" s="13"/>
      <c r="AN131" s="13"/>
      <c r="AO131" s="13"/>
    </row>
    <row r="132" spans="2:41">
      <c r="B132" s="13"/>
      <c r="C132" s="13"/>
      <c r="D132" s="13"/>
      <c r="E132" s="13"/>
      <c r="F132" s="13"/>
      <c r="G132" s="13"/>
      <c r="H132" s="13"/>
      <c r="I132" s="13"/>
      <c r="J132" s="13"/>
      <c r="K132" s="17"/>
      <c r="L132" s="17"/>
      <c r="M132" s="17"/>
      <c r="N132" s="17"/>
      <c r="O132" s="17"/>
      <c r="P132" s="17"/>
      <c r="Q132" s="17"/>
      <c r="R132" s="17"/>
      <c r="S132" s="17"/>
      <c r="T132" s="17"/>
      <c r="U132" s="13"/>
      <c r="V132" s="13"/>
      <c r="W132" s="13"/>
      <c r="X132" s="13"/>
      <c r="Y132" s="13"/>
      <c r="Z132" s="13"/>
      <c r="AA132" s="13"/>
      <c r="AB132" s="17"/>
      <c r="AC132" s="17"/>
      <c r="AD132" s="17"/>
      <c r="AE132" s="17"/>
      <c r="AF132" s="31"/>
      <c r="AG132" s="31"/>
      <c r="AH132" s="13"/>
      <c r="AI132" s="13"/>
      <c r="AJ132" s="13"/>
      <c r="AK132" s="13"/>
      <c r="AL132" s="13"/>
      <c r="AM132" s="13"/>
      <c r="AN132" s="13"/>
      <c r="AO132" s="13"/>
    </row>
    <row r="133" spans="2:41">
      <c r="B133" s="13"/>
      <c r="C133" s="13"/>
      <c r="D133" s="13"/>
      <c r="E133" s="13"/>
      <c r="F133" s="13"/>
      <c r="G133" s="13"/>
      <c r="H133" s="13"/>
      <c r="I133" s="13"/>
      <c r="J133" s="13"/>
      <c r="K133" s="17"/>
      <c r="L133" s="17"/>
      <c r="M133" s="17"/>
      <c r="N133" s="17"/>
      <c r="O133" s="17"/>
      <c r="P133" s="17"/>
      <c r="Q133" s="17"/>
      <c r="R133" s="17"/>
      <c r="S133" s="17"/>
      <c r="T133" s="17"/>
      <c r="U133" s="13"/>
      <c r="V133" s="13"/>
      <c r="W133" s="13"/>
      <c r="X133" s="13"/>
      <c r="Y133" s="13"/>
      <c r="Z133" s="13"/>
      <c r="AA133" s="13"/>
      <c r="AB133" s="17"/>
      <c r="AC133" s="17"/>
      <c r="AD133" s="17"/>
      <c r="AE133" s="17"/>
      <c r="AF133" s="31"/>
      <c r="AG133" s="31"/>
      <c r="AH133" s="13"/>
      <c r="AI133" s="13"/>
      <c r="AJ133" s="13"/>
      <c r="AK133" s="13"/>
      <c r="AL133" s="13"/>
      <c r="AM133" s="13"/>
      <c r="AN133" s="13"/>
      <c r="AO133" s="13"/>
    </row>
    <row r="134" spans="2:41">
      <c r="B134" s="13"/>
      <c r="C134" s="13"/>
      <c r="D134" s="13"/>
      <c r="E134" s="13"/>
      <c r="F134" s="13"/>
      <c r="G134" s="13"/>
      <c r="H134" s="13"/>
      <c r="I134" s="13"/>
      <c r="J134" s="13"/>
      <c r="K134" s="17"/>
      <c r="L134" s="17"/>
      <c r="M134" s="17"/>
      <c r="N134" s="17"/>
      <c r="O134" s="17"/>
      <c r="P134" s="17"/>
      <c r="Q134" s="17"/>
      <c r="R134" s="17"/>
      <c r="S134" s="17"/>
      <c r="T134" s="17"/>
      <c r="U134" s="13"/>
      <c r="V134" s="13"/>
      <c r="W134" s="13"/>
      <c r="X134" s="13"/>
      <c r="Y134" s="13"/>
      <c r="Z134" s="13"/>
      <c r="AA134" s="13"/>
      <c r="AB134" s="17"/>
      <c r="AC134" s="17"/>
      <c r="AD134" s="17"/>
      <c r="AE134" s="17"/>
      <c r="AF134" s="31"/>
      <c r="AG134" s="31"/>
      <c r="AH134" s="13"/>
      <c r="AI134" s="13"/>
      <c r="AJ134" s="13"/>
      <c r="AK134" s="13"/>
      <c r="AL134" s="13"/>
      <c r="AM134" s="13"/>
      <c r="AN134" s="13"/>
      <c r="AO134" s="13"/>
    </row>
    <row r="135" spans="2:41">
      <c r="B135" s="13"/>
      <c r="C135" s="13"/>
      <c r="D135" s="13"/>
      <c r="E135" s="13"/>
      <c r="F135" s="13"/>
      <c r="G135" s="13"/>
      <c r="H135" s="13"/>
      <c r="I135" s="13"/>
      <c r="J135" s="13"/>
      <c r="K135" s="17"/>
      <c r="L135" s="17"/>
      <c r="M135" s="17"/>
      <c r="N135" s="17"/>
      <c r="O135" s="17"/>
      <c r="P135" s="17"/>
      <c r="Q135" s="17"/>
      <c r="R135" s="17"/>
      <c r="S135" s="17"/>
      <c r="T135" s="17"/>
      <c r="U135" s="13"/>
      <c r="V135" s="13"/>
      <c r="W135" s="13"/>
      <c r="X135" s="13"/>
      <c r="Y135" s="13"/>
      <c r="Z135" s="13"/>
      <c r="AA135" s="13"/>
      <c r="AB135" s="17"/>
      <c r="AC135" s="17"/>
      <c r="AD135" s="17"/>
      <c r="AE135" s="17"/>
      <c r="AF135" s="31"/>
      <c r="AG135" s="31"/>
      <c r="AH135" s="13"/>
      <c r="AI135" s="13"/>
      <c r="AJ135" s="13"/>
      <c r="AK135" s="13"/>
      <c r="AL135" s="13"/>
      <c r="AM135" s="13"/>
      <c r="AN135" s="13"/>
      <c r="AO135" s="13"/>
    </row>
    <row r="136" spans="2:41">
      <c r="B136" s="13"/>
      <c r="C136" s="13"/>
      <c r="D136" s="13"/>
      <c r="E136" s="13"/>
      <c r="F136" s="13"/>
      <c r="G136" s="13"/>
      <c r="H136" s="13"/>
      <c r="I136" s="13"/>
      <c r="J136" s="13"/>
      <c r="K136" s="17"/>
      <c r="L136" s="17"/>
      <c r="M136" s="17"/>
      <c r="N136" s="17"/>
      <c r="O136" s="17"/>
      <c r="P136" s="17"/>
      <c r="Q136" s="17"/>
      <c r="R136" s="17"/>
      <c r="S136" s="17"/>
      <c r="T136" s="17"/>
      <c r="U136" s="13"/>
      <c r="V136" s="13"/>
      <c r="W136" s="13"/>
      <c r="X136" s="13"/>
      <c r="Y136" s="13"/>
      <c r="Z136" s="13"/>
      <c r="AA136" s="13"/>
      <c r="AB136" s="17"/>
      <c r="AC136" s="17"/>
      <c r="AD136" s="17"/>
      <c r="AE136" s="17"/>
      <c r="AF136" s="31"/>
      <c r="AG136" s="31"/>
      <c r="AH136" s="13"/>
      <c r="AI136" s="13"/>
      <c r="AJ136" s="13"/>
      <c r="AK136" s="13"/>
      <c r="AL136" s="13"/>
      <c r="AM136" s="13"/>
      <c r="AN136" s="13"/>
      <c r="AO136" s="13"/>
    </row>
    <row r="137" spans="2:41">
      <c r="B137" s="13"/>
      <c r="C137" s="13"/>
      <c r="D137" s="13"/>
      <c r="E137" s="13"/>
      <c r="F137" s="13"/>
      <c r="G137" s="13"/>
      <c r="H137" s="13"/>
      <c r="I137" s="13"/>
      <c r="J137" s="13"/>
      <c r="K137" s="17"/>
      <c r="L137" s="17"/>
      <c r="M137" s="17"/>
      <c r="N137" s="17"/>
      <c r="O137" s="17"/>
      <c r="P137" s="17"/>
      <c r="Q137" s="17"/>
      <c r="R137" s="17"/>
      <c r="S137" s="17"/>
      <c r="T137" s="17"/>
      <c r="U137" s="13"/>
      <c r="V137" s="13"/>
      <c r="W137" s="13"/>
      <c r="X137" s="13"/>
      <c r="Y137" s="13"/>
      <c r="Z137" s="13"/>
      <c r="AA137" s="13"/>
      <c r="AB137" s="17"/>
      <c r="AC137" s="17"/>
      <c r="AD137" s="17"/>
      <c r="AE137" s="17"/>
      <c r="AF137" s="31"/>
      <c r="AG137" s="31"/>
      <c r="AH137" s="13"/>
      <c r="AI137" s="13"/>
      <c r="AJ137" s="13"/>
      <c r="AK137" s="13"/>
      <c r="AL137" s="13"/>
      <c r="AM137" s="13"/>
      <c r="AN137" s="13"/>
      <c r="AO137" s="13"/>
    </row>
    <row r="138" spans="2:41">
      <c r="B138" s="13"/>
      <c r="C138" s="13"/>
      <c r="D138" s="13"/>
      <c r="E138" s="13"/>
      <c r="F138" s="13"/>
      <c r="G138" s="13"/>
      <c r="H138" s="13"/>
      <c r="I138" s="13"/>
      <c r="J138" s="13"/>
      <c r="K138" s="17"/>
      <c r="L138" s="17"/>
      <c r="M138" s="17"/>
      <c r="N138" s="17"/>
      <c r="O138" s="17"/>
      <c r="P138" s="17"/>
      <c r="Q138" s="17"/>
      <c r="R138" s="17"/>
      <c r="S138" s="17"/>
      <c r="T138" s="17"/>
      <c r="U138" s="13"/>
      <c r="V138" s="13"/>
      <c r="W138" s="13"/>
      <c r="X138" s="13"/>
      <c r="Y138" s="13"/>
      <c r="Z138" s="13"/>
      <c r="AA138" s="13"/>
      <c r="AB138" s="17"/>
      <c r="AC138" s="17"/>
      <c r="AD138" s="17"/>
      <c r="AE138" s="17"/>
      <c r="AF138" s="31"/>
      <c r="AG138" s="31"/>
      <c r="AH138" s="13"/>
      <c r="AI138" s="13"/>
      <c r="AJ138" s="13"/>
      <c r="AK138" s="13"/>
      <c r="AL138" s="13"/>
      <c r="AM138" s="13"/>
      <c r="AN138" s="13"/>
      <c r="AO138" s="13"/>
    </row>
    <row r="139" spans="2:41">
      <c r="B139" s="13"/>
      <c r="C139" s="13"/>
      <c r="D139" s="13"/>
      <c r="E139" s="13"/>
      <c r="F139" s="13"/>
      <c r="G139" s="13"/>
      <c r="H139" s="13"/>
      <c r="I139" s="13"/>
      <c r="J139" s="13"/>
      <c r="K139" s="17"/>
      <c r="L139" s="17"/>
      <c r="M139" s="17"/>
      <c r="N139" s="17"/>
      <c r="O139" s="17"/>
      <c r="P139" s="17"/>
      <c r="Q139" s="17"/>
      <c r="R139" s="17"/>
      <c r="S139" s="17"/>
      <c r="T139" s="17"/>
      <c r="U139" s="13"/>
      <c r="V139" s="13"/>
      <c r="W139" s="13"/>
      <c r="X139" s="13"/>
      <c r="Y139" s="13"/>
      <c r="Z139" s="13"/>
      <c r="AA139" s="13"/>
      <c r="AB139" s="17"/>
      <c r="AC139" s="13"/>
      <c r="AD139" s="17"/>
      <c r="AE139" s="17"/>
      <c r="AF139" s="31"/>
      <c r="AG139" s="31"/>
      <c r="AH139" s="13"/>
      <c r="AI139" s="13"/>
      <c r="AJ139" s="13"/>
      <c r="AK139" s="13"/>
      <c r="AL139" s="13"/>
      <c r="AM139" s="13"/>
      <c r="AN139" s="13"/>
      <c r="AO139" s="13"/>
    </row>
    <row r="140" spans="2:41">
      <c r="B140" s="13"/>
      <c r="C140" s="13"/>
      <c r="D140" s="13"/>
      <c r="E140" s="13"/>
      <c r="F140" s="13"/>
      <c r="G140" s="13"/>
      <c r="H140" s="13"/>
      <c r="I140" s="13"/>
      <c r="J140" s="13"/>
      <c r="K140" s="17"/>
      <c r="L140" s="17"/>
      <c r="M140" s="17"/>
      <c r="N140" s="17"/>
      <c r="O140" s="17"/>
      <c r="P140" s="17"/>
      <c r="Q140" s="17"/>
      <c r="R140" s="17"/>
      <c r="S140" s="17"/>
      <c r="T140" s="17"/>
      <c r="U140" s="13"/>
      <c r="V140" s="13"/>
      <c r="W140" s="13"/>
      <c r="X140" s="13"/>
      <c r="Y140" s="13"/>
      <c r="Z140" s="13"/>
      <c r="AA140" s="13"/>
      <c r="AB140" s="17"/>
      <c r="AC140" s="13"/>
      <c r="AD140" s="17"/>
      <c r="AE140" s="17"/>
      <c r="AF140" s="31"/>
      <c r="AG140" s="31"/>
      <c r="AH140" s="13"/>
      <c r="AI140" s="13"/>
      <c r="AJ140" s="13"/>
      <c r="AK140" s="13"/>
      <c r="AL140" s="13"/>
      <c r="AM140" s="13"/>
      <c r="AN140" s="13"/>
      <c r="AO140" s="13"/>
    </row>
    <row r="141" spans="2:41">
      <c r="B141" s="13"/>
      <c r="C141" s="13"/>
      <c r="D141" s="13"/>
      <c r="E141" s="13"/>
      <c r="F141" s="13"/>
      <c r="G141" s="13"/>
      <c r="H141" s="13"/>
      <c r="I141" s="13"/>
      <c r="J141" s="13"/>
      <c r="K141" s="17"/>
      <c r="L141" s="17"/>
      <c r="M141" s="17"/>
      <c r="N141" s="17"/>
      <c r="O141" s="17"/>
      <c r="P141" s="17"/>
      <c r="Q141" s="17"/>
      <c r="R141" s="17"/>
      <c r="S141" s="17"/>
      <c r="T141" s="17"/>
      <c r="U141" s="13"/>
      <c r="V141" s="13"/>
      <c r="W141" s="13"/>
      <c r="X141" s="13"/>
      <c r="Y141" s="13"/>
      <c r="Z141" s="13"/>
      <c r="AA141" s="13"/>
      <c r="AB141" s="17"/>
      <c r="AC141" s="13"/>
      <c r="AD141" s="17"/>
      <c r="AE141" s="17"/>
      <c r="AF141" s="31"/>
      <c r="AG141" s="31"/>
      <c r="AH141" s="13"/>
      <c r="AI141" s="13"/>
      <c r="AJ141" s="13"/>
      <c r="AK141" s="13"/>
      <c r="AL141" s="13"/>
      <c r="AM141" s="13"/>
      <c r="AN141" s="13"/>
      <c r="AO141" s="13"/>
    </row>
    <row r="142" spans="2:41">
      <c r="B142" s="13"/>
      <c r="C142" s="13"/>
      <c r="D142" s="13"/>
      <c r="E142" s="13"/>
      <c r="F142" s="13"/>
      <c r="G142" s="13"/>
      <c r="H142" s="13"/>
      <c r="I142" s="13"/>
      <c r="J142" s="13"/>
      <c r="K142" s="17"/>
      <c r="L142" s="17"/>
      <c r="M142" s="17"/>
      <c r="N142" s="17"/>
      <c r="O142" s="17"/>
      <c r="P142" s="17"/>
      <c r="Q142" s="17"/>
      <c r="R142" s="17"/>
      <c r="S142" s="17"/>
      <c r="T142" s="17"/>
      <c r="U142" s="13"/>
      <c r="V142" s="13"/>
      <c r="W142" s="13"/>
      <c r="X142" s="13"/>
      <c r="Y142" s="13"/>
      <c r="Z142" s="13"/>
      <c r="AA142" s="13"/>
      <c r="AB142" s="17"/>
      <c r="AC142" s="13"/>
      <c r="AD142" s="17"/>
      <c r="AE142" s="17"/>
      <c r="AF142" s="31"/>
      <c r="AG142" s="31"/>
      <c r="AH142" s="13"/>
      <c r="AI142" s="13"/>
      <c r="AJ142" s="13"/>
      <c r="AK142" s="13"/>
      <c r="AL142" s="13"/>
      <c r="AM142" s="13"/>
      <c r="AN142" s="13"/>
      <c r="AO142" s="13"/>
    </row>
    <row r="143" spans="2:41">
      <c r="B143" s="13"/>
      <c r="C143" s="13"/>
      <c r="D143" s="13"/>
      <c r="E143" s="13"/>
      <c r="F143" s="13"/>
      <c r="G143" s="13"/>
      <c r="H143" s="13"/>
      <c r="I143" s="13"/>
      <c r="J143" s="13"/>
      <c r="K143" s="17"/>
      <c r="L143" s="17"/>
      <c r="M143" s="17"/>
      <c r="N143" s="17"/>
      <c r="O143" s="17"/>
      <c r="P143" s="17"/>
      <c r="Q143" s="17"/>
      <c r="R143" s="17"/>
      <c r="S143" s="17"/>
      <c r="T143" s="17"/>
      <c r="U143" s="13"/>
      <c r="V143" s="13"/>
      <c r="W143" s="13"/>
      <c r="X143" s="13"/>
      <c r="Y143" s="13"/>
      <c r="Z143" s="13"/>
      <c r="AA143" s="13"/>
      <c r="AB143" s="17"/>
      <c r="AC143" s="13"/>
      <c r="AD143" s="17"/>
      <c r="AE143" s="17"/>
      <c r="AF143" s="31"/>
      <c r="AG143" s="31"/>
      <c r="AH143" s="13"/>
      <c r="AI143" s="13"/>
      <c r="AJ143" s="13"/>
      <c r="AK143" s="13"/>
      <c r="AL143" s="13"/>
      <c r="AM143" s="13"/>
      <c r="AN143" s="13"/>
      <c r="AO143" s="13"/>
    </row>
    <row r="144" spans="2:41">
      <c r="B144" s="13"/>
      <c r="C144" s="13"/>
      <c r="D144" s="13"/>
      <c r="E144" s="13"/>
      <c r="F144" s="13"/>
      <c r="G144" s="13"/>
      <c r="H144" s="13"/>
      <c r="I144" s="13"/>
      <c r="J144" s="13"/>
      <c r="K144" s="17"/>
      <c r="L144" s="17"/>
      <c r="M144" s="17"/>
      <c r="N144" s="17"/>
      <c r="O144" s="17"/>
      <c r="P144" s="17"/>
      <c r="Q144" s="17"/>
      <c r="R144" s="17"/>
      <c r="S144" s="17"/>
      <c r="T144" s="17"/>
      <c r="U144" s="13"/>
      <c r="V144" s="13"/>
      <c r="W144" s="13"/>
      <c r="X144" s="13"/>
      <c r="Y144" s="13"/>
      <c r="Z144" s="13"/>
      <c r="AA144" s="13"/>
      <c r="AB144" s="17"/>
      <c r="AC144" s="13"/>
      <c r="AD144" s="17"/>
      <c r="AE144" s="17"/>
      <c r="AF144" s="31"/>
      <c r="AG144" s="31"/>
      <c r="AH144" s="13"/>
      <c r="AI144" s="13"/>
      <c r="AJ144" s="13"/>
      <c r="AK144" s="13"/>
      <c r="AL144" s="13"/>
      <c r="AM144" s="13"/>
      <c r="AN144" s="13"/>
      <c r="AO144" s="13"/>
    </row>
    <row r="145" spans="2:41">
      <c r="B145" s="13"/>
      <c r="C145" s="13"/>
      <c r="D145" s="13"/>
      <c r="E145" s="13"/>
      <c r="F145" s="13"/>
      <c r="G145" s="13"/>
      <c r="H145" s="13"/>
      <c r="I145" s="13"/>
      <c r="J145" s="13"/>
      <c r="K145" s="17"/>
      <c r="L145" s="17"/>
      <c r="M145" s="17"/>
      <c r="N145" s="17"/>
      <c r="O145" s="17"/>
      <c r="P145" s="17"/>
      <c r="Q145" s="17"/>
      <c r="R145" s="17"/>
      <c r="S145" s="17"/>
      <c r="T145" s="17"/>
      <c r="U145" s="13"/>
      <c r="V145" s="13"/>
      <c r="W145" s="13"/>
      <c r="X145" s="13"/>
      <c r="Y145" s="13"/>
      <c r="Z145" s="13"/>
      <c r="AA145" s="13"/>
      <c r="AB145" s="17"/>
      <c r="AC145" s="13"/>
      <c r="AD145" s="17"/>
      <c r="AE145" s="17"/>
      <c r="AF145" s="31"/>
      <c r="AG145" s="31"/>
      <c r="AH145" s="13"/>
      <c r="AI145" s="13"/>
      <c r="AJ145" s="13"/>
      <c r="AK145" s="13"/>
      <c r="AL145" s="13"/>
      <c r="AM145" s="13"/>
      <c r="AN145" s="13"/>
      <c r="AO145" s="13"/>
    </row>
    <row r="146" spans="2:41">
      <c r="B146" s="13"/>
      <c r="C146" s="13"/>
      <c r="D146" s="13"/>
      <c r="E146" s="13"/>
      <c r="F146" s="13"/>
      <c r="G146" s="13"/>
      <c r="H146" s="13"/>
      <c r="I146" s="13"/>
      <c r="J146" s="13"/>
      <c r="K146" s="17"/>
      <c r="L146" s="17"/>
      <c r="M146" s="17"/>
      <c r="N146" s="17"/>
      <c r="O146" s="17"/>
      <c r="P146" s="17"/>
      <c r="Q146" s="17"/>
      <c r="R146" s="17"/>
      <c r="S146" s="17"/>
      <c r="T146" s="17"/>
      <c r="U146" s="13"/>
      <c r="V146" s="13"/>
      <c r="W146" s="13"/>
      <c r="X146" s="13"/>
      <c r="Y146" s="13"/>
      <c r="Z146" s="13"/>
      <c r="AA146" s="13"/>
      <c r="AB146" s="17"/>
      <c r="AC146" s="13"/>
      <c r="AD146" s="17"/>
      <c r="AE146" s="17"/>
      <c r="AF146" s="31"/>
      <c r="AG146" s="31"/>
      <c r="AH146" s="13"/>
      <c r="AI146" s="13"/>
      <c r="AJ146" s="13"/>
      <c r="AK146" s="13"/>
      <c r="AL146" s="13"/>
      <c r="AM146" s="13"/>
      <c r="AN146" s="13"/>
      <c r="AO146" s="13"/>
    </row>
    <row r="147" spans="2:41">
      <c r="B147" s="13"/>
      <c r="C147" s="13"/>
      <c r="D147" s="13"/>
      <c r="E147" s="13"/>
      <c r="F147" s="13"/>
      <c r="G147" s="13"/>
      <c r="H147" s="13"/>
      <c r="I147" s="13"/>
      <c r="J147" s="13"/>
      <c r="K147" s="17"/>
      <c r="L147" s="17"/>
      <c r="M147" s="17"/>
      <c r="N147" s="17"/>
      <c r="O147" s="17"/>
      <c r="P147" s="17"/>
      <c r="Q147" s="17"/>
      <c r="R147" s="17"/>
      <c r="S147" s="17"/>
      <c r="T147" s="17"/>
      <c r="U147" s="13"/>
      <c r="V147" s="13"/>
      <c r="W147" s="13"/>
      <c r="X147" s="13"/>
      <c r="Y147" s="13"/>
      <c r="Z147" s="13"/>
      <c r="AA147" s="13"/>
      <c r="AB147" s="17"/>
      <c r="AC147" s="13"/>
      <c r="AD147" s="17"/>
      <c r="AE147" s="17"/>
      <c r="AF147" s="31"/>
      <c r="AG147" s="31"/>
      <c r="AH147" s="13"/>
      <c r="AI147" s="13"/>
      <c r="AJ147" s="13"/>
      <c r="AK147" s="13"/>
      <c r="AL147" s="13"/>
      <c r="AM147" s="13"/>
      <c r="AN147" s="13"/>
      <c r="AO147" s="13"/>
    </row>
    <row r="148" spans="2:41">
      <c r="B148" s="13"/>
      <c r="C148" s="13"/>
      <c r="D148" s="13"/>
      <c r="E148" s="13"/>
      <c r="F148" s="13"/>
      <c r="G148" s="13"/>
      <c r="H148" s="13"/>
      <c r="I148" s="13"/>
      <c r="J148" s="13"/>
      <c r="K148" s="17"/>
      <c r="L148" s="17"/>
      <c r="M148" s="17"/>
      <c r="N148" s="17"/>
      <c r="O148" s="17"/>
      <c r="P148" s="17"/>
      <c r="Q148" s="17"/>
      <c r="R148" s="17"/>
      <c r="S148" s="17"/>
      <c r="T148" s="17"/>
      <c r="U148" s="13"/>
      <c r="V148" s="13"/>
      <c r="W148" s="13"/>
      <c r="X148" s="13"/>
      <c r="Y148" s="13"/>
      <c r="Z148" s="13"/>
      <c r="AA148" s="13"/>
      <c r="AB148" s="17"/>
      <c r="AC148" s="13"/>
      <c r="AD148" s="17"/>
      <c r="AE148" s="17"/>
      <c r="AF148" s="31"/>
      <c r="AG148" s="31"/>
      <c r="AH148" s="13"/>
      <c r="AI148" s="13"/>
      <c r="AJ148" s="13"/>
      <c r="AK148" s="13"/>
      <c r="AL148" s="13"/>
      <c r="AM148" s="13"/>
      <c r="AN148" s="13"/>
      <c r="AO148" s="13"/>
    </row>
    <row r="149" spans="2:41">
      <c r="B149" s="13"/>
      <c r="C149" s="13"/>
      <c r="D149" s="13"/>
      <c r="E149" s="13"/>
      <c r="F149" s="13"/>
      <c r="G149" s="13"/>
      <c r="H149" s="13"/>
      <c r="I149" s="13"/>
      <c r="J149" s="13"/>
      <c r="K149" s="17"/>
      <c r="L149" s="17"/>
      <c r="M149" s="17"/>
      <c r="N149" s="17"/>
      <c r="O149" s="17"/>
      <c r="P149" s="17"/>
      <c r="Q149" s="17"/>
      <c r="R149" s="17"/>
      <c r="S149" s="17"/>
      <c r="T149" s="17"/>
      <c r="U149" s="13"/>
      <c r="V149" s="13"/>
      <c r="W149" s="13"/>
      <c r="X149" s="13"/>
      <c r="Y149" s="13"/>
      <c r="Z149" s="13"/>
      <c r="AA149" s="13"/>
      <c r="AB149" s="17"/>
      <c r="AC149" s="13"/>
      <c r="AD149" s="17"/>
      <c r="AE149" s="17"/>
      <c r="AF149" s="31"/>
      <c r="AG149" s="31"/>
      <c r="AH149" s="13"/>
      <c r="AI149" s="13"/>
      <c r="AJ149" s="13"/>
      <c r="AK149" s="13"/>
      <c r="AL149" s="13"/>
      <c r="AM149" s="13"/>
      <c r="AN149" s="13"/>
      <c r="AO149" s="13"/>
    </row>
    <row r="150" spans="2:41">
      <c r="B150" s="13"/>
      <c r="C150" s="13"/>
      <c r="D150" s="13"/>
      <c r="E150" s="13"/>
      <c r="F150" s="13"/>
      <c r="G150" s="13"/>
      <c r="H150" s="13"/>
      <c r="I150" s="13"/>
      <c r="J150" s="13"/>
      <c r="K150" s="17"/>
      <c r="L150" s="17"/>
      <c r="M150" s="17"/>
      <c r="N150" s="17"/>
      <c r="O150" s="17"/>
      <c r="P150" s="17"/>
      <c r="Q150" s="17"/>
      <c r="R150" s="17"/>
      <c r="S150" s="17"/>
      <c r="T150" s="17"/>
      <c r="U150" s="13"/>
      <c r="V150" s="13"/>
      <c r="W150" s="13"/>
      <c r="X150" s="13"/>
      <c r="Y150" s="13"/>
      <c r="Z150" s="13"/>
      <c r="AA150" s="13"/>
      <c r="AB150" s="17"/>
      <c r="AC150" s="13"/>
      <c r="AD150" s="17"/>
      <c r="AE150" s="17"/>
      <c r="AF150" s="31"/>
      <c r="AG150" s="31"/>
      <c r="AH150" s="13"/>
      <c r="AI150" s="13"/>
      <c r="AJ150" s="13"/>
      <c r="AK150" s="13"/>
      <c r="AL150" s="13"/>
      <c r="AM150" s="13"/>
      <c r="AN150" s="13"/>
      <c r="AO150" s="13"/>
    </row>
    <row r="151" spans="2:41">
      <c r="B151" s="13"/>
      <c r="C151" s="13"/>
      <c r="D151" s="13"/>
      <c r="E151" s="13"/>
      <c r="F151" s="13"/>
      <c r="G151" s="13"/>
      <c r="H151" s="13"/>
      <c r="I151" s="13"/>
      <c r="J151" s="13"/>
      <c r="K151" s="17"/>
      <c r="L151" s="17"/>
      <c r="M151" s="17"/>
      <c r="N151" s="17"/>
      <c r="O151" s="17"/>
      <c r="P151" s="17"/>
      <c r="Q151" s="17"/>
      <c r="R151" s="17"/>
      <c r="S151" s="17"/>
      <c r="T151" s="17"/>
      <c r="U151" s="13"/>
      <c r="V151" s="13"/>
      <c r="W151" s="13"/>
      <c r="X151" s="13"/>
      <c r="Y151" s="13"/>
      <c r="Z151" s="13"/>
      <c r="AA151" s="13"/>
      <c r="AB151" s="17"/>
      <c r="AC151" s="13"/>
      <c r="AD151" s="17"/>
      <c r="AE151" s="17"/>
      <c r="AF151" s="31"/>
      <c r="AG151" s="31"/>
      <c r="AH151" s="13"/>
      <c r="AI151" s="13"/>
      <c r="AJ151" s="13"/>
      <c r="AK151" s="13"/>
      <c r="AL151" s="13"/>
      <c r="AM151" s="13"/>
      <c r="AN151" s="13"/>
      <c r="AO151" s="13"/>
    </row>
    <row r="152" spans="2:41">
      <c r="B152" s="13"/>
      <c r="C152" s="13"/>
      <c r="D152" s="13"/>
      <c r="E152" s="13"/>
      <c r="F152" s="13"/>
      <c r="G152" s="13"/>
      <c r="H152" s="13"/>
      <c r="I152" s="13"/>
      <c r="J152" s="13"/>
      <c r="K152" s="17"/>
      <c r="L152" s="17"/>
      <c r="M152" s="17"/>
      <c r="N152" s="17"/>
      <c r="O152" s="17"/>
      <c r="P152" s="17"/>
      <c r="Q152" s="17"/>
      <c r="R152" s="17"/>
      <c r="S152" s="17"/>
      <c r="T152" s="17"/>
      <c r="U152" s="13"/>
      <c r="V152" s="13"/>
      <c r="W152" s="13"/>
      <c r="X152" s="13"/>
      <c r="Y152" s="13"/>
      <c r="Z152" s="13"/>
      <c r="AA152" s="13"/>
      <c r="AB152" s="17"/>
      <c r="AC152" s="13"/>
      <c r="AD152" s="17"/>
      <c r="AE152" s="17"/>
      <c r="AF152" s="31"/>
      <c r="AG152" s="31"/>
      <c r="AH152" s="13"/>
      <c r="AI152" s="13"/>
      <c r="AJ152" s="13"/>
      <c r="AK152" s="13"/>
      <c r="AL152" s="13"/>
      <c r="AM152" s="13"/>
      <c r="AN152" s="13"/>
      <c r="AO152" s="13"/>
    </row>
    <row r="153" spans="2:41">
      <c r="B153" s="13"/>
      <c r="C153" s="13"/>
      <c r="D153" s="13"/>
      <c r="E153" s="13"/>
      <c r="F153" s="13"/>
      <c r="G153" s="13"/>
      <c r="H153" s="13"/>
      <c r="I153" s="13"/>
      <c r="J153" s="13"/>
      <c r="K153" s="17"/>
      <c r="L153" s="17"/>
      <c r="M153" s="17"/>
      <c r="N153" s="17"/>
      <c r="O153" s="17"/>
      <c r="P153" s="17"/>
      <c r="Q153" s="17"/>
      <c r="R153" s="17"/>
      <c r="S153" s="17"/>
      <c r="T153" s="17"/>
      <c r="U153" s="13"/>
      <c r="V153" s="13"/>
      <c r="W153" s="13"/>
      <c r="X153" s="13"/>
      <c r="Y153" s="13"/>
      <c r="Z153" s="13"/>
      <c r="AA153" s="13"/>
      <c r="AB153" s="17"/>
      <c r="AC153" s="13"/>
      <c r="AD153" s="17"/>
      <c r="AE153" s="17"/>
      <c r="AF153" s="31"/>
      <c r="AG153" s="31"/>
      <c r="AH153" s="13"/>
      <c r="AI153" s="13"/>
      <c r="AJ153" s="13"/>
      <c r="AK153" s="13"/>
      <c r="AL153" s="13"/>
      <c r="AM153" s="13"/>
      <c r="AN153" s="13"/>
      <c r="AO153" s="13"/>
    </row>
    <row r="154" spans="2:41">
      <c r="B154" s="13"/>
      <c r="C154" s="13"/>
      <c r="D154" s="13"/>
      <c r="E154" s="13"/>
      <c r="F154" s="13"/>
      <c r="G154" s="13"/>
      <c r="H154" s="13"/>
      <c r="I154" s="13"/>
      <c r="J154" s="13"/>
      <c r="K154" s="17"/>
      <c r="L154" s="17"/>
      <c r="M154" s="17"/>
      <c r="N154" s="17"/>
      <c r="O154" s="17"/>
      <c r="P154" s="17"/>
      <c r="Q154" s="17"/>
      <c r="R154" s="17"/>
      <c r="S154" s="17"/>
      <c r="T154" s="17"/>
      <c r="U154" s="13"/>
      <c r="V154" s="13"/>
      <c r="W154" s="13"/>
      <c r="X154" s="13"/>
      <c r="Y154" s="13"/>
      <c r="Z154" s="13"/>
      <c r="AA154" s="13"/>
      <c r="AB154" s="17"/>
      <c r="AC154" s="13"/>
      <c r="AD154" s="17"/>
      <c r="AE154" s="17"/>
      <c r="AF154" s="31"/>
      <c r="AG154" s="31"/>
      <c r="AH154" s="13"/>
      <c r="AI154" s="13"/>
      <c r="AJ154" s="13"/>
      <c r="AK154" s="13"/>
      <c r="AL154" s="13"/>
      <c r="AM154" s="13"/>
      <c r="AN154" s="13"/>
      <c r="AO154" s="13"/>
    </row>
    <row r="155" spans="2:41">
      <c r="B155" s="13"/>
      <c r="C155" s="13"/>
      <c r="D155" s="13"/>
      <c r="E155" s="13"/>
      <c r="F155" s="13"/>
      <c r="G155" s="13"/>
      <c r="H155" s="13"/>
      <c r="I155" s="13"/>
      <c r="J155" s="13"/>
      <c r="K155" s="17"/>
      <c r="L155" s="17"/>
      <c r="M155" s="17"/>
      <c r="N155" s="17"/>
      <c r="O155" s="17"/>
      <c r="P155" s="17"/>
      <c r="Q155" s="17"/>
      <c r="R155" s="17"/>
      <c r="S155" s="17"/>
      <c r="T155" s="17"/>
      <c r="U155" s="13"/>
      <c r="V155" s="13"/>
      <c r="W155" s="13"/>
      <c r="X155" s="13"/>
      <c r="Y155" s="13"/>
      <c r="Z155" s="13"/>
      <c r="AA155" s="13"/>
      <c r="AB155" s="17"/>
      <c r="AC155" s="13"/>
      <c r="AD155" s="17"/>
      <c r="AE155" s="17"/>
      <c r="AF155" s="31"/>
      <c r="AG155" s="31"/>
      <c r="AH155" s="13"/>
      <c r="AI155" s="13"/>
      <c r="AJ155" s="13"/>
      <c r="AK155" s="13"/>
      <c r="AL155" s="13"/>
      <c r="AM155" s="13"/>
      <c r="AN155" s="13"/>
      <c r="AO155" s="13"/>
    </row>
    <row r="156" spans="2:41">
      <c r="B156" s="13"/>
      <c r="C156" s="13"/>
      <c r="D156" s="13"/>
      <c r="E156" s="13"/>
      <c r="F156" s="13"/>
      <c r="G156" s="13"/>
      <c r="H156" s="13"/>
      <c r="I156" s="13"/>
      <c r="J156" s="13"/>
      <c r="K156" s="17"/>
      <c r="L156" s="17"/>
      <c r="M156" s="17"/>
      <c r="N156" s="17"/>
      <c r="O156" s="17"/>
      <c r="P156" s="17"/>
      <c r="Q156" s="17"/>
      <c r="R156" s="17"/>
      <c r="S156" s="17"/>
      <c r="T156" s="17"/>
      <c r="U156" s="13"/>
      <c r="V156" s="13"/>
      <c r="W156" s="13"/>
      <c r="X156" s="13"/>
      <c r="Y156" s="13"/>
      <c r="Z156" s="13"/>
      <c r="AA156" s="13"/>
      <c r="AB156" s="17"/>
      <c r="AC156" s="13"/>
      <c r="AD156" s="17"/>
      <c r="AE156" s="17"/>
      <c r="AF156" s="31"/>
      <c r="AG156" s="31"/>
      <c r="AH156" s="13"/>
      <c r="AI156" s="13"/>
      <c r="AJ156" s="13"/>
      <c r="AK156" s="13"/>
      <c r="AL156" s="13"/>
      <c r="AM156" s="13"/>
      <c r="AN156" s="13"/>
      <c r="AO156" s="13"/>
    </row>
    <row r="157" spans="2:41">
      <c r="B157" s="13"/>
      <c r="C157" s="13"/>
      <c r="D157" s="13"/>
      <c r="E157" s="13"/>
      <c r="F157" s="13"/>
      <c r="G157" s="13"/>
      <c r="H157" s="13"/>
      <c r="I157" s="13"/>
      <c r="J157" s="13"/>
      <c r="K157" s="17"/>
      <c r="L157" s="17"/>
      <c r="M157" s="17"/>
      <c r="N157" s="17"/>
      <c r="O157" s="17"/>
      <c r="P157" s="17"/>
      <c r="Q157" s="17"/>
      <c r="R157" s="17"/>
      <c r="S157" s="17"/>
      <c r="T157" s="17"/>
      <c r="U157" s="13"/>
      <c r="V157" s="13"/>
      <c r="W157" s="13"/>
      <c r="X157" s="13"/>
      <c r="Y157" s="13"/>
      <c r="Z157" s="13"/>
      <c r="AA157" s="13"/>
      <c r="AB157" s="17"/>
      <c r="AC157" s="13"/>
      <c r="AD157" s="17"/>
      <c r="AE157" s="17"/>
      <c r="AF157" s="31"/>
      <c r="AG157" s="31"/>
      <c r="AH157" s="13"/>
      <c r="AI157" s="13"/>
      <c r="AJ157" s="13"/>
      <c r="AK157" s="13"/>
      <c r="AL157" s="13"/>
      <c r="AM157" s="13"/>
      <c r="AN157" s="13"/>
      <c r="AO157" s="13"/>
    </row>
    <row r="158" spans="2:41">
      <c r="B158" s="13"/>
      <c r="C158" s="13"/>
      <c r="D158" s="13"/>
      <c r="E158" s="13"/>
      <c r="F158" s="13"/>
      <c r="G158" s="13"/>
      <c r="H158" s="13"/>
      <c r="I158" s="13"/>
      <c r="J158" s="13"/>
      <c r="K158" s="17"/>
      <c r="L158" s="17"/>
      <c r="M158" s="17"/>
      <c r="N158" s="17"/>
      <c r="O158" s="17"/>
      <c r="P158" s="17"/>
      <c r="Q158" s="17"/>
      <c r="R158" s="17"/>
      <c r="S158" s="17"/>
      <c r="T158" s="17"/>
      <c r="U158" s="13"/>
      <c r="V158" s="13"/>
      <c r="W158" s="13"/>
      <c r="X158" s="13"/>
      <c r="Y158" s="13"/>
      <c r="Z158" s="13"/>
      <c r="AA158" s="13"/>
      <c r="AB158" s="17"/>
      <c r="AC158" s="13"/>
      <c r="AD158" s="17"/>
      <c r="AE158" s="17"/>
      <c r="AF158" s="31"/>
      <c r="AG158" s="31"/>
      <c r="AH158" s="13"/>
      <c r="AI158" s="13"/>
      <c r="AJ158" s="13"/>
      <c r="AK158" s="13"/>
      <c r="AL158" s="13"/>
      <c r="AM158" s="13"/>
      <c r="AN158" s="13"/>
      <c r="AO158" s="13"/>
    </row>
    <row r="159" spans="2:41">
      <c r="B159" s="13"/>
      <c r="C159" s="13"/>
      <c r="D159" s="13"/>
      <c r="E159" s="13"/>
      <c r="F159" s="13"/>
      <c r="G159" s="13"/>
      <c r="H159" s="13"/>
      <c r="I159" s="13"/>
      <c r="J159" s="13"/>
      <c r="K159" s="17"/>
      <c r="L159" s="17"/>
      <c r="M159" s="17"/>
      <c r="N159" s="17"/>
      <c r="O159" s="17"/>
      <c r="P159" s="17"/>
      <c r="Q159" s="17"/>
      <c r="R159" s="17"/>
      <c r="S159" s="17"/>
      <c r="T159" s="17"/>
      <c r="U159" s="13"/>
      <c r="V159" s="13"/>
      <c r="W159" s="13"/>
      <c r="X159" s="13"/>
      <c r="Y159" s="13"/>
      <c r="Z159" s="13"/>
      <c r="AA159" s="13"/>
      <c r="AB159" s="13"/>
      <c r="AC159" s="13"/>
      <c r="AD159" s="13"/>
      <c r="AE159" s="13"/>
      <c r="AF159" s="31"/>
      <c r="AG159" s="31"/>
      <c r="AH159" s="13"/>
      <c r="AI159" s="13"/>
      <c r="AJ159" s="13"/>
      <c r="AK159" s="13"/>
      <c r="AL159" s="13"/>
      <c r="AM159" s="13"/>
      <c r="AN159" s="13"/>
      <c r="AO159" s="13"/>
    </row>
    <row r="160" spans="2:41">
      <c r="B160" s="13"/>
      <c r="C160" s="13"/>
      <c r="D160" s="13"/>
      <c r="E160" s="13"/>
      <c r="F160" s="13"/>
      <c r="G160" s="13"/>
      <c r="H160" s="13"/>
      <c r="I160" s="13"/>
      <c r="J160" s="13"/>
      <c r="K160" s="17"/>
      <c r="L160" s="17"/>
      <c r="M160" s="17"/>
      <c r="N160" s="17"/>
      <c r="O160" s="17"/>
      <c r="P160" s="17"/>
      <c r="Q160" s="17"/>
      <c r="R160" s="17"/>
      <c r="S160" s="17"/>
      <c r="T160" s="17"/>
      <c r="U160" s="13"/>
      <c r="V160" s="13"/>
      <c r="W160" s="13"/>
      <c r="X160" s="13"/>
      <c r="Y160" s="13"/>
      <c r="Z160" s="13"/>
      <c r="AA160" s="13"/>
      <c r="AB160" s="13"/>
      <c r="AC160" s="13"/>
      <c r="AD160" s="13"/>
      <c r="AE160" s="13"/>
      <c r="AF160" s="31"/>
      <c r="AG160" s="31"/>
      <c r="AH160" s="13"/>
      <c r="AI160" s="13"/>
      <c r="AJ160" s="13"/>
      <c r="AK160" s="13"/>
      <c r="AL160" s="13"/>
      <c r="AM160" s="13"/>
      <c r="AN160" s="13"/>
      <c r="AO160" s="13"/>
    </row>
    <row r="161" spans="2:41">
      <c r="B161" s="13"/>
      <c r="C161" s="13"/>
      <c r="D161" s="13"/>
      <c r="E161" s="13"/>
      <c r="F161" s="13"/>
      <c r="G161" s="13"/>
      <c r="H161" s="13"/>
      <c r="I161" s="13"/>
      <c r="J161" s="13"/>
      <c r="K161" s="17"/>
      <c r="L161" s="17"/>
      <c r="M161" s="17"/>
      <c r="N161" s="17"/>
      <c r="O161" s="17"/>
      <c r="P161" s="17"/>
      <c r="Q161" s="17"/>
      <c r="R161" s="17"/>
      <c r="S161" s="17"/>
      <c r="T161" s="17"/>
      <c r="U161" s="13"/>
      <c r="V161" s="13"/>
      <c r="W161" s="13"/>
      <c r="X161" s="13"/>
      <c r="Y161" s="13"/>
      <c r="Z161" s="13"/>
      <c r="AA161" s="13"/>
      <c r="AB161" s="13"/>
      <c r="AC161" s="13"/>
      <c r="AD161" s="13"/>
      <c r="AE161" s="13"/>
      <c r="AF161" s="31"/>
      <c r="AG161" s="31"/>
      <c r="AH161" s="13"/>
      <c r="AI161" s="13"/>
      <c r="AJ161" s="13"/>
      <c r="AK161" s="13"/>
      <c r="AL161" s="13"/>
      <c r="AM161" s="13"/>
      <c r="AN161" s="13"/>
      <c r="AO161" s="13"/>
    </row>
    <row r="162" spans="2:41">
      <c r="B162" s="13"/>
      <c r="C162" s="13"/>
      <c r="D162" s="13"/>
      <c r="E162" s="13"/>
      <c r="F162" s="13"/>
      <c r="G162" s="13"/>
      <c r="H162" s="13"/>
      <c r="I162" s="13"/>
      <c r="J162" s="13"/>
      <c r="K162" s="17"/>
      <c r="L162" s="17"/>
      <c r="M162" s="17"/>
      <c r="N162" s="17"/>
      <c r="O162" s="17"/>
      <c r="P162" s="17"/>
      <c r="Q162" s="17"/>
      <c r="R162" s="17"/>
      <c r="S162" s="17"/>
      <c r="T162" s="17"/>
      <c r="U162" s="13"/>
      <c r="V162" s="13"/>
      <c r="W162" s="13"/>
      <c r="X162" s="13"/>
      <c r="Y162" s="13"/>
      <c r="Z162" s="13"/>
      <c r="AA162" s="13"/>
      <c r="AB162" s="13"/>
      <c r="AC162" s="13"/>
      <c r="AD162" s="13"/>
      <c r="AE162" s="13"/>
      <c r="AF162" s="31"/>
      <c r="AG162" s="31"/>
      <c r="AH162" s="13"/>
      <c r="AI162" s="13"/>
      <c r="AJ162" s="13"/>
      <c r="AK162" s="13"/>
      <c r="AL162" s="13"/>
      <c r="AM162" s="13"/>
      <c r="AN162" s="13"/>
      <c r="AO162" s="13"/>
    </row>
    <row r="163" spans="2:41">
      <c r="B163" s="13"/>
      <c r="C163" s="13"/>
      <c r="D163" s="13"/>
      <c r="E163" s="13"/>
      <c r="F163" s="13"/>
      <c r="G163" s="13"/>
      <c r="H163" s="13"/>
      <c r="I163" s="13"/>
      <c r="J163" s="13"/>
      <c r="K163" s="17"/>
      <c r="L163" s="17"/>
      <c r="M163" s="17"/>
      <c r="N163" s="17"/>
      <c r="O163" s="17"/>
      <c r="P163" s="17"/>
      <c r="Q163" s="17"/>
      <c r="R163" s="17"/>
      <c r="S163" s="17"/>
      <c r="T163" s="17"/>
      <c r="U163" s="13"/>
      <c r="V163" s="13"/>
      <c r="W163" s="13"/>
      <c r="X163" s="13"/>
      <c r="Y163" s="13"/>
      <c r="Z163" s="13"/>
      <c r="AA163" s="13"/>
      <c r="AB163" s="13"/>
      <c r="AC163" s="13"/>
      <c r="AD163" s="13"/>
      <c r="AE163" s="13"/>
      <c r="AF163" s="31"/>
      <c r="AG163" s="31"/>
      <c r="AH163" s="13"/>
      <c r="AI163" s="13"/>
      <c r="AJ163" s="13"/>
      <c r="AK163" s="13"/>
      <c r="AL163" s="13"/>
      <c r="AM163" s="13"/>
      <c r="AN163" s="13"/>
      <c r="AO163" s="13"/>
    </row>
    <row r="164" spans="2:41">
      <c r="B164" s="13"/>
      <c r="C164" s="13"/>
      <c r="D164" s="13"/>
      <c r="E164" s="13"/>
      <c r="F164" s="13"/>
      <c r="G164" s="13"/>
      <c r="H164" s="13"/>
      <c r="I164" s="13"/>
      <c r="J164" s="13"/>
      <c r="K164" s="17"/>
      <c r="L164" s="17"/>
      <c r="M164" s="17"/>
      <c r="N164" s="17"/>
      <c r="O164" s="17"/>
      <c r="P164" s="17"/>
      <c r="Q164" s="17"/>
      <c r="R164" s="17"/>
      <c r="S164" s="17"/>
      <c r="T164" s="17"/>
      <c r="U164" s="13"/>
      <c r="V164" s="13"/>
      <c r="W164" s="13"/>
      <c r="X164" s="13"/>
      <c r="Y164" s="13"/>
      <c r="Z164" s="13"/>
      <c r="AA164" s="13"/>
      <c r="AB164" s="13"/>
      <c r="AC164" s="13"/>
      <c r="AD164" s="13"/>
      <c r="AE164" s="13"/>
      <c r="AF164" s="31"/>
      <c r="AG164" s="31"/>
      <c r="AH164" s="13"/>
      <c r="AI164" s="13"/>
      <c r="AJ164" s="13"/>
      <c r="AK164" s="13"/>
      <c r="AL164" s="13"/>
      <c r="AM164" s="13"/>
      <c r="AN164" s="13"/>
      <c r="AO164" s="13"/>
    </row>
    <row r="165" spans="2:41">
      <c r="B165" s="13"/>
      <c r="C165" s="13"/>
      <c r="D165" s="13"/>
      <c r="E165" s="13"/>
      <c r="F165" s="13"/>
      <c r="G165" s="13"/>
      <c r="H165" s="13"/>
      <c r="I165" s="13"/>
      <c r="J165" s="13"/>
      <c r="K165" s="17"/>
      <c r="L165" s="17"/>
      <c r="M165" s="17"/>
      <c r="N165" s="17"/>
      <c r="O165" s="17"/>
      <c r="P165" s="17"/>
      <c r="Q165" s="17"/>
      <c r="R165" s="17"/>
      <c r="S165" s="17"/>
      <c r="T165" s="17"/>
      <c r="U165" s="13"/>
      <c r="V165" s="13"/>
      <c r="W165" s="13"/>
      <c r="X165" s="13"/>
      <c r="Y165" s="13"/>
      <c r="Z165" s="13"/>
      <c r="AA165" s="13"/>
      <c r="AB165" s="13"/>
      <c r="AC165" s="13"/>
      <c r="AD165" s="13"/>
      <c r="AE165" s="13"/>
      <c r="AF165" s="31"/>
      <c r="AG165" s="31"/>
      <c r="AH165" s="13"/>
      <c r="AI165" s="13"/>
      <c r="AJ165" s="13"/>
      <c r="AK165" s="13"/>
      <c r="AL165" s="13"/>
      <c r="AM165" s="13"/>
      <c r="AN165" s="13"/>
      <c r="AO165" s="13"/>
    </row>
    <row r="166" spans="2:41">
      <c r="B166" s="13"/>
      <c r="C166" s="13"/>
      <c r="D166" s="13"/>
      <c r="E166" s="13"/>
      <c r="F166" s="13"/>
      <c r="G166" s="13"/>
      <c r="H166" s="13"/>
      <c r="I166" s="13"/>
      <c r="J166" s="13"/>
      <c r="K166" s="17"/>
      <c r="L166" s="17"/>
      <c r="M166" s="17"/>
      <c r="N166" s="17"/>
      <c r="O166" s="17"/>
      <c r="P166" s="17"/>
      <c r="Q166" s="17"/>
      <c r="R166" s="17"/>
      <c r="S166" s="17"/>
      <c r="T166" s="17"/>
      <c r="U166" s="13"/>
      <c r="V166" s="13"/>
      <c r="W166" s="13"/>
      <c r="X166" s="13"/>
      <c r="Y166" s="13"/>
      <c r="Z166" s="13"/>
      <c r="AA166" s="13"/>
      <c r="AB166" s="13"/>
      <c r="AC166" s="13"/>
      <c r="AD166" s="13"/>
      <c r="AE166" s="13"/>
      <c r="AF166" s="13"/>
      <c r="AG166" s="13"/>
      <c r="AH166" s="13"/>
      <c r="AI166" s="13"/>
      <c r="AJ166" s="13"/>
      <c r="AK166" s="13"/>
      <c r="AL166" s="13"/>
      <c r="AM166" s="13"/>
      <c r="AN166" s="13"/>
      <c r="AO166" s="13"/>
    </row>
    <row r="167" spans="2:41">
      <c r="B167" s="13"/>
      <c r="C167" s="13"/>
      <c r="D167" s="13"/>
      <c r="E167" s="13"/>
      <c r="F167" s="13"/>
      <c r="G167" s="13"/>
      <c r="H167" s="13"/>
      <c r="I167" s="13"/>
      <c r="J167" s="13"/>
      <c r="K167" s="17"/>
      <c r="L167" s="17"/>
      <c r="M167" s="17"/>
      <c r="N167" s="17"/>
      <c r="O167" s="17"/>
      <c r="P167" s="17"/>
      <c r="Q167" s="17"/>
      <c r="R167" s="17"/>
      <c r="S167" s="17"/>
      <c r="T167" s="17"/>
      <c r="U167" s="13"/>
      <c r="V167" s="13"/>
      <c r="W167" s="13"/>
      <c r="X167" s="13"/>
      <c r="Y167" s="13"/>
      <c r="Z167" s="13"/>
      <c r="AA167" s="13"/>
      <c r="AB167" s="13"/>
      <c r="AC167" s="13"/>
      <c r="AD167" s="13"/>
      <c r="AE167" s="13"/>
      <c r="AF167" s="13"/>
      <c r="AG167" s="13"/>
      <c r="AH167" s="13"/>
      <c r="AI167" s="13"/>
      <c r="AJ167" s="13"/>
      <c r="AK167" s="13"/>
      <c r="AL167" s="13"/>
      <c r="AM167" s="13"/>
      <c r="AN167" s="13"/>
      <c r="AO167" s="13"/>
    </row>
    <row r="168" spans="2:41">
      <c r="B168" s="13"/>
      <c r="C168" s="13"/>
      <c r="D168" s="13"/>
      <c r="E168" s="13"/>
      <c r="F168" s="13"/>
      <c r="G168" s="13"/>
      <c r="H168" s="13"/>
      <c r="I168" s="13"/>
      <c r="J168" s="13"/>
      <c r="K168" s="17"/>
      <c r="L168" s="17"/>
      <c r="M168" s="17"/>
      <c r="N168" s="17"/>
      <c r="O168" s="17"/>
      <c r="P168" s="17"/>
      <c r="Q168" s="17"/>
      <c r="R168" s="17"/>
      <c r="S168" s="17"/>
      <c r="T168" s="17"/>
      <c r="U168" s="13"/>
      <c r="V168" s="13"/>
      <c r="W168" s="13"/>
      <c r="X168" s="13"/>
      <c r="Y168" s="13"/>
      <c r="Z168" s="13"/>
      <c r="AA168" s="13"/>
      <c r="AB168" s="13"/>
      <c r="AC168" s="13"/>
      <c r="AD168" s="13"/>
      <c r="AE168" s="13"/>
      <c r="AF168" s="13"/>
      <c r="AG168" s="13"/>
      <c r="AH168" s="13"/>
      <c r="AI168" s="13"/>
      <c r="AJ168" s="13"/>
      <c r="AK168" s="13"/>
      <c r="AL168" s="13"/>
      <c r="AM168" s="13"/>
      <c r="AN168" s="13"/>
      <c r="AO168" s="13"/>
    </row>
    <row r="169" spans="2:41">
      <c r="B169" s="13"/>
      <c r="C169" s="13"/>
      <c r="D169" s="13"/>
      <c r="E169" s="13"/>
      <c r="F169" s="13"/>
      <c r="G169" s="13"/>
      <c r="H169" s="13"/>
      <c r="I169" s="13"/>
      <c r="J169" s="13"/>
      <c r="K169" s="17"/>
      <c r="L169" s="17"/>
      <c r="M169" s="17"/>
      <c r="N169" s="17"/>
      <c r="O169" s="17"/>
      <c r="P169" s="17"/>
      <c r="Q169" s="17"/>
      <c r="R169" s="17"/>
      <c r="S169" s="17"/>
      <c r="T169" s="17"/>
      <c r="U169" s="13"/>
      <c r="V169" s="13"/>
      <c r="W169" s="13"/>
      <c r="X169" s="13"/>
      <c r="Y169" s="13"/>
      <c r="Z169" s="13"/>
      <c r="AA169" s="13"/>
      <c r="AB169" s="13"/>
      <c r="AC169" s="13"/>
      <c r="AD169" s="13"/>
      <c r="AE169" s="13"/>
      <c r="AF169" s="13"/>
      <c r="AG169" s="13"/>
      <c r="AH169" s="13"/>
      <c r="AI169" s="13"/>
      <c r="AJ169" s="13"/>
      <c r="AK169" s="13"/>
      <c r="AL169" s="13"/>
      <c r="AM169" s="13"/>
      <c r="AN169" s="13"/>
      <c r="AO169" s="13"/>
    </row>
    <row r="170" spans="2:41">
      <c r="B170" s="13"/>
      <c r="C170" s="13"/>
      <c r="D170" s="13"/>
      <c r="E170" s="13"/>
      <c r="F170" s="13"/>
      <c r="G170" s="13"/>
      <c r="H170" s="13"/>
      <c r="I170" s="13"/>
      <c r="J170" s="13"/>
      <c r="K170" s="17"/>
      <c r="L170" s="17"/>
      <c r="M170" s="17"/>
      <c r="N170" s="17"/>
      <c r="O170" s="17"/>
      <c r="P170" s="17"/>
      <c r="Q170" s="17"/>
      <c r="R170" s="17"/>
      <c r="S170" s="17"/>
      <c r="T170" s="17"/>
      <c r="U170" s="13"/>
      <c r="V170" s="13"/>
      <c r="W170" s="13"/>
      <c r="X170" s="13"/>
      <c r="Y170" s="13"/>
      <c r="Z170" s="13"/>
      <c r="AA170" s="13"/>
      <c r="AB170" s="13"/>
      <c r="AC170" s="13"/>
      <c r="AD170" s="13"/>
      <c r="AE170" s="13"/>
      <c r="AF170" s="13"/>
      <c r="AG170" s="13"/>
      <c r="AH170" s="13"/>
      <c r="AI170" s="13"/>
      <c r="AJ170" s="13"/>
      <c r="AK170" s="13"/>
      <c r="AL170" s="13"/>
      <c r="AM170" s="13"/>
      <c r="AN170" s="13"/>
      <c r="AO170" s="13"/>
    </row>
    <row r="171" spans="2:41">
      <c r="B171" s="13"/>
      <c r="C171" s="13"/>
      <c r="D171" s="13"/>
      <c r="E171" s="13"/>
      <c r="F171" s="13"/>
      <c r="G171" s="13"/>
      <c r="H171" s="13"/>
      <c r="I171" s="13"/>
      <c r="J171" s="13"/>
      <c r="K171" s="17"/>
      <c r="L171" s="17"/>
      <c r="M171" s="17"/>
      <c r="N171" s="17"/>
      <c r="O171" s="17"/>
      <c r="P171" s="17"/>
      <c r="Q171" s="17"/>
      <c r="R171" s="17"/>
      <c r="S171" s="17"/>
      <c r="T171" s="17"/>
      <c r="U171" s="13"/>
      <c r="V171" s="13"/>
      <c r="W171" s="13"/>
      <c r="X171" s="13"/>
      <c r="Y171" s="13"/>
      <c r="Z171" s="13"/>
      <c r="AA171" s="13"/>
      <c r="AB171" s="13"/>
      <c r="AC171" s="13"/>
      <c r="AD171" s="13"/>
      <c r="AE171" s="13"/>
      <c r="AF171" s="13"/>
      <c r="AG171" s="13"/>
      <c r="AH171" s="13"/>
      <c r="AI171" s="13"/>
      <c r="AJ171" s="13"/>
      <c r="AK171" s="13"/>
      <c r="AL171" s="13"/>
      <c r="AM171" s="13"/>
      <c r="AN171" s="13"/>
      <c r="AO171" s="13"/>
    </row>
    <row r="172" spans="2:41">
      <c r="B172" s="13"/>
      <c r="C172" s="13"/>
      <c r="D172" s="13"/>
      <c r="E172" s="13"/>
      <c r="F172" s="13"/>
      <c r="G172" s="13"/>
      <c r="H172" s="13"/>
      <c r="I172" s="13"/>
      <c r="J172" s="13"/>
      <c r="K172" s="17"/>
      <c r="L172" s="17"/>
      <c r="M172" s="17"/>
      <c r="N172" s="17"/>
      <c r="O172" s="17"/>
      <c r="P172" s="17"/>
      <c r="Q172" s="17"/>
      <c r="R172" s="17"/>
      <c r="S172" s="17"/>
      <c r="T172" s="17"/>
      <c r="U172" s="13"/>
      <c r="V172" s="13"/>
      <c r="W172" s="13"/>
      <c r="X172" s="13"/>
      <c r="Y172" s="13"/>
      <c r="Z172" s="13"/>
      <c r="AA172" s="13"/>
      <c r="AB172" s="13"/>
      <c r="AC172" s="13"/>
      <c r="AD172" s="13"/>
      <c r="AE172" s="13"/>
      <c r="AF172" s="13"/>
      <c r="AG172" s="13"/>
      <c r="AH172" s="13"/>
      <c r="AI172" s="13"/>
      <c r="AJ172" s="13"/>
      <c r="AK172" s="13"/>
      <c r="AL172" s="13"/>
      <c r="AM172" s="13"/>
      <c r="AN172" s="13"/>
      <c r="AO172" s="13"/>
    </row>
    <row r="173" spans="2:41">
      <c r="B173" s="13"/>
      <c r="C173" s="13"/>
      <c r="D173" s="13"/>
      <c r="E173" s="13"/>
      <c r="F173" s="13"/>
      <c r="G173" s="13"/>
      <c r="H173" s="13"/>
      <c r="I173" s="13"/>
      <c r="J173" s="13"/>
      <c r="K173" s="17"/>
      <c r="L173" s="17"/>
      <c r="M173" s="17"/>
      <c r="N173" s="17"/>
      <c r="O173" s="17"/>
      <c r="P173" s="17"/>
      <c r="Q173" s="17"/>
      <c r="R173" s="17"/>
      <c r="S173" s="17"/>
      <c r="T173" s="17"/>
      <c r="U173" s="13"/>
      <c r="V173" s="13"/>
      <c r="W173" s="13"/>
      <c r="X173" s="13"/>
      <c r="Y173" s="13"/>
      <c r="Z173" s="13"/>
      <c r="AA173" s="13"/>
      <c r="AB173" s="13"/>
      <c r="AC173" s="13"/>
      <c r="AD173" s="13"/>
      <c r="AE173" s="13"/>
      <c r="AF173" s="13"/>
      <c r="AG173" s="13"/>
      <c r="AH173" s="13"/>
      <c r="AI173" s="13"/>
      <c r="AJ173" s="13"/>
      <c r="AK173" s="13"/>
      <c r="AL173" s="13"/>
      <c r="AM173" s="13"/>
      <c r="AN173" s="13"/>
      <c r="AO173" s="13"/>
    </row>
    <row r="174" spans="2:41">
      <c r="B174" s="13"/>
      <c r="C174" s="13"/>
      <c r="D174" s="13"/>
      <c r="E174" s="13"/>
      <c r="F174" s="13"/>
      <c r="G174" s="13"/>
      <c r="H174" s="13"/>
      <c r="I174" s="13"/>
      <c r="J174" s="13"/>
      <c r="K174" s="17"/>
      <c r="L174" s="17"/>
      <c r="M174" s="17"/>
      <c r="N174" s="17"/>
      <c r="O174" s="17"/>
      <c r="P174" s="17"/>
      <c r="Q174" s="17"/>
      <c r="R174" s="17"/>
      <c r="S174" s="17"/>
      <c r="T174" s="17"/>
      <c r="U174" s="13"/>
      <c r="V174" s="13"/>
      <c r="W174" s="13"/>
      <c r="X174" s="13"/>
      <c r="Y174" s="13"/>
      <c r="Z174" s="13"/>
      <c r="AA174" s="13"/>
      <c r="AB174" s="13"/>
      <c r="AC174" s="13"/>
      <c r="AD174" s="13"/>
      <c r="AE174" s="13"/>
      <c r="AF174" s="13"/>
      <c r="AG174" s="13"/>
      <c r="AH174" s="13"/>
      <c r="AI174" s="13"/>
      <c r="AJ174" s="13"/>
      <c r="AK174" s="13"/>
      <c r="AL174" s="13"/>
      <c r="AM174" s="13"/>
      <c r="AN174" s="13"/>
      <c r="AO174" s="13"/>
    </row>
    <row r="175" spans="2:41">
      <c r="B175" s="13"/>
      <c r="C175" s="13"/>
      <c r="D175" s="13"/>
      <c r="E175" s="13"/>
      <c r="F175" s="13"/>
      <c r="G175" s="13"/>
      <c r="H175" s="13"/>
      <c r="I175" s="13"/>
      <c r="J175" s="13"/>
      <c r="K175" s="17"/>
      <c r="L175" s="17"/>
      <c r="M175" s="17"/>
      <c r="N175" s="17"/>
      <c r="O175" s="17"/>
      <c r="P175" s="17"/>
      <c r="Q175" s="17"/>
      <c r="R175" s="17"/>
      <c r="S175" s="17"/>
      <c r="T175" s="17"/>
      <c r="U175" s="13"/>
      <c r="V175" s="13"/>
      <c r="W175" s="13"/>
      <c r="X175" s="13"/>
      <c r="Y175" s="13"/>
      <c r="Z175" s="13"/>
      <c r="AA175" s="13"/>
      <c r="AB175" s="13"/>
      <c r="AC175" s="13"/>
      <c r="AD175" s="13"/>
      <c r="AE175" s="13"/>
      <c r="AF175" s="13"/>
      <c r="AG175" s="13"/>
      <c r="AH175" s="13"/>
      <c r="AI175" s="13"/>
      <c r="AJ175" s="13"/>
      <c r="AK175" s="13"/>
      <c r="AL175" s="13"/>
      <c r="AM175" s="13"/>
      <c r="AN175" s="13"/>
      <c r="AO175" s="13"/>
    </row>
    <row r="176" spans="2:41">
      <c r="B176" s="13"/>
      <c r="C176" s="13"/>
      <c r="D176" s="13"/>
      <c r="E176" s="13"/>
      <c r="F176" s="13"/>
      <c r="G176" s="13"/>
      <c r="H176" s="13"/>
      <c r="I176" s="13"/>
      <c r="J176" s="13"/>
      <c r="K176" s="17"/>
      <c r="L176" s="17"/>
      <c r="M176" s="17"/>
      <c r="N176" s="17"/>
      <c r="O176" s="17"/>
      <c r="P176" s="17"/>
      <c r="Q176" s="17"/>
      <c r="R176" s="17"/>
      <c r="S176" s="17"/>
      <c r="T176" s="17"/>
      <c r="U176" s="13"/>
      <c r="V176" s="13"/>
      <c r="W176" s="13"/>
      <c r="X176" s="13"/>
      <c r="Y176" s="13"/>
      <c r="Z176" s="13"/>
      <c r="AA176" s="13"/>
      <c r="AB176" s="13"/>
      <c r="AC176" s="13"/>
      <c r="AD176" s="13"/>
      <c r="AE176" s="13"/>
      <c r="AF176" s="13"/>
      <c r="AG176" s="13"/>
      <c r="AH176" s="13"/>
      <c r="AI176" s="13"/>
      <c r="AJ176" s="13"/>
      <c r="AK176" s="13"/>
      <c r="AL176" s="13"/>
      <c r="AM176" s="13"/>
      <c r="AN176" s="13"/>
      <c r="AO176" s="13"/>
    </row>
    <row r="177" spans="2:41">
      <c r="B177" s="13"/>
      <c r="C177" s="13"/>
      <c r="D177" s="13"/>
      <c r="E177" s="13"/>
      <c r="F177" s="13"/>
      <c r="G177" s="13"/>
      <c r="H177" s="13"/>
      <c r="I177" s="13"/>
      <c r="J177" s="13"/>
      <c r="K177" s="17"/>
      <c r="L177" s="17"/>
      <c r="M177" s="17"/>
      <c r="N177" s="17"/>
      <c r="O177" s="17"/>
      <c r="P177" s="17"/>
      <c r="Q177" s="17"/>
      <c r="R177" s="17"/>
      <c r="S177" s="17"/>
      <c r="T177" s="17"/>
      <c r="U177" s="13"/>
      <c r="V177" s="13"/>
      <c r="W177" s="13"/>
      <c r="X177" s="13"/>
      <c r="Y177" s="13"/>
      <c r="Z177" s="13"/>
      <c r="AA177" s="13"/>
      <c r="AB177" s="13"/>
      <c r="AC177" s="13"/>
      <c r="AD177" s="13"/>
      <c r="AE177" s="13"/>
      <c r="AF177" s="13"/>
      <c r="AG177" s="13"/>
      <c r="AH177" s="13"/>
      <c r="AI177" s="13"/>
      <c r="AJ177" s="13"/>
      <c r="AK177" s="13"/>
      <c r="AL177" s="13"/>
      <c r="AM177" s="13"/>
      <c r="AN177" s="13"/>
      <c r="AO177" s="13"/>
    </row>
    <row r="178" spans="2:41">
      <c r="B178" s="13"/>
      <c r="C178" s="13"/>
      <c r="D178" s="13"/>
      <c r="E178" s="13"/>
      <c r="F178" s="13"/>
      <c r="G178" s="13"/>
      <c r="H178" s="13"/>
      <c r="I178" s="13"/>
      <c r="J178" s="13"/>
      <c r="K178" s="17"/>
      <c r="L178" s="17"/>
      <c r="M178" s="17"/>
      <c r="N178" s="17"/>
      <c r="O178" s="17"/>
      <c r="P178" s="17"/>
      <c r="Q178" s="17"/>
      <c r="R178" s="17"/>
      <c r="S178" s="17"/>
      <c r="T178" s="17"/>
      <c r="U178" s="13"/>
      <c r="V178" s="13"/>
      <c r="W178" s="13"/>
      <c r="X178" s="13"/>
      <c r="Y178" s="13"/>
      <c r="Z178" s="13"/>
      <c r="AA178" s="13"/>
      <c r="AB178" s="13"/>
      <c r="AC178" s="13"/>
      <c r="AD178" s="13"/>
      <c r="AE178" s="13"/>
      <c r="AF178" s="13"/>
      <c r="AG178" s="13"/>
      <c r="AH178" s="13"/>
      <c r="AI178" s="13"/>
      <c r="AJ178" s="13"/>
      <c r="AK178" s="13"/>
      <c r="AL178" s="13"/>
      <c r="AM178" s="13"/>
      <c r="AN178" s="13"/>
      <c r="AO178" s="13"/>
    </row>
    <row r="179" spans="2:41">
      <c r="B179" s="13"/>
      <c r="C179" s="13"/>
      <c r="D179" s="13"/>
      <c r="E179" s="13"/>
      <c r="F179" s="13"/>
      <c r="G179" s="13"/>
      <c r="H179" s="13"/>
      <c r="I179" s="13"/>
      <c r="J179" s="13"/>
      <c r="K179" s="17"/>
      <c r="L179" s="17"/>
      <c r="M179" s="17"/>
      <c r="N179" s="17"/>
      <c r="O179" s="17"/>
      <c r="P179" s="17"/>
      <c r="Q179" s="17"/>
      <c r="R179" s="17"/>
      <c r="S179" s="17"/>
      <c r="T179" s="17"/>
      <c r="U179" s="13"/>
      <c r="V179" s="13"/>
      <c r="W179" s="13"/>
      <c r="X179" s="13"/>
      <c r="Y179" s="13"/>
      <c r="Z179" s="13"/>
      <c r="AA179" s="13"/>
      <c r="AB179" s="13"/>
      <c r="AC179" s="13"/>
      <c r="AD179" s="13"/>
      <c r="AE179" s="13"/>
      <c r="AF179" s="13"/>
      <c r="AG179" s="13"/>
      <c r="AH179" s="13"/>
      <c r="AI179" s="13"/>
      <c r="AJ179" s="13"/>
      <c r="AK179" s="13"/>
      <c r="AL179" s="13"/>
      <c r="AM179" s="13"/>
      <c r="AN179" s="13"/>
      <c r="AO179" s="13"/>
    </row>
    <row r="180" spans="2:41">
      <c r="B180" s="13"/>
      <c r="C180" s="13"/>
      <c r="D180" s="13"/>
      <c r="E180" s="13"/>
      <c r="F180" s="13"/>
      <c r="G180" s="13"/>
      <c r="H180" s="13"/>
      <c r="I180" s="13"/>
      <c r="J180" s="13"/>
      <c r="K180" s="17"/>
      <c r="L180" s="17"/>
      <c r="M180" s="17"/>
      <c r="N180" s="17"/>
      <c r="O180" s="17"/>
      <c r="P180" s="17"/>
      <c r="Q180" s="17"/>
      <c r="R180" s="17"/>
      <c r="S180" s="17"/>
      <c r="T180" s="17"/>
      <c r="U180" s="13"/>
      <c r="V180" s="13"/>
      <c r="W180" s="13"/>
      <c r="X180" s="13"/>
      <c r="Y180" s="13"/>
      <c r="Z180" s="13"/>
      <c r="AA180" s="13"/>
      <c r="AB180" s="13"/>
      <c r="AC180" s="13"/>
      <c r="AD180" s="13"/>
      <c r="AE180" s="13"/>
      <c r="AF180" s="13"/>
      <c r="AG180" s="13"/>
      <c r="AH180" s="13"/>
      <c r="AI180" s="13"/>
      <c r="AJ180" s="13"/>
      <c r="AK180" s="13"/>
      <c r="AL180" s="13"/>
      <c r="AM180" s="13"/>
      <c r="AN180" s="13"/>
      <c r="AO180" s="13"/>
    </row>
    <row r="181" spans="2:41">
      <c r="B181" s="13"/>
      <c r="C181" s="13"/>
      <c r="D181" s="13"/>
      <c r="E181" s="13"/>
      <c r="F181" s="13"/>
      <c r="G181" s="13"/>
      <c r="H181" s="13"/>
      <c r="I181" s="13"/>
      <c r="J181" s="13"/>
      <c r="K181" s="17"/>
      <c r="L181" s="17"/>
      <c r="M181" s="17"/>
      <c r="N181" s="17"/>
      <c r="O181" s="17"/>
      <c r="P181" s="17"/>
      <c r="Q181" s="17"/>
      <c r="R181" s="17"/>
      <c r="S181" s="17"/>
      <c r="T181" s="17"/>
      <c r="U181" s="13"/>
      <c r="V181" s="13"/>
      <c r="W181" s="13"/>
      <c r="X181" s="13"/>
      <c r="Y181" s="13"/>
      <c r="Z181" s="13"/>
      <c r="AA181" s="13"/>
      <c r="AB181" s="13"/>
      <c r="AC181" s="13"/>
      <c r="AD181" s="13"/>
      <c r="AE181" s="13"/>
      <c r="AF181" s="13"/>
      <c r="AG181" s="13"/>
      <c r="AH181" s="13"/>
      <c r="AI181" s="13"/>
      <c r="AJ181" s="13"/>
      <c r="AK181" s="13"/>
      <c r="AL181" s="13"/>
      <c r="AM181" s="13"/>
      <c r="AN181" s="13"/>
      <c r="AO181" s="13"/>
    </row>
    <row r="182" spans="2:41">
      <c r="B182" s="13"/>
      <c r="C182" s="13"/>
      <c r="D182" s="13"/>
      <c r="E182" s="13"/>
      <c r="F182" s="13"/>
      <c r="G182" s="13"/>
      <c r="H182" s="13"/>
      <c r="I182" s="13"/>
      <c r="J182" s="13"/>
      <c r="K182" s="17"/>
      <c r="L182" s="17"/>
      <c r="M182" s="17"/>
      <c r="N182" s="17"/>
      <c r="O182" s="17"/>
      <c r="P182" s="17"/>
      <c r="Q182" s="17"/>
      <c r="R182" s="17"/>
      <c r="S182" s="17"/>
      <c r="T182" s="17"/>
      <c r="U182" s="13"/>
      <c r="V182" s="13"/>
      <c r="W182" s="13"/>
      <c r="X182" s="13"/>
      <c r="Y182" s="13"/>
      <c r="Z182" s="13"/>
      <c r="AA182" s="13"/>
      <c r="AB182" s="13"/>
      <c r="AC182" s="13"/>
      <c r="AD182" s="13"/>
      <c r="AE182" s="13"/>
      <c r="AF182" s="13"/>
      <c r="AG182" s="13"/>
      <c r="AH182" s="13"/>
      <c r="AI182" s="13"/>
      <c r="AJ182" s="13"/>
      <c r="AK182" s="13"/>
      <c r="AL182" s="13"/>
      <c r="AM182" s="13"/>
      <c r="AN182" s="13"/>
      <c r="AO182" s="13"/>
    </row>
    <row r="183" spans="2:41">
      <c r="B183" s="13"/>
      <c r="C183" s="13"/>
      <c r="D183" s="13"/>
      <c r="E183" s="13"/>
      <c r="F183" s="13"/>
      <c r="G183" s="13"/>
      <c r="H183" s="13"/>
      <c r="I183" s="13"/>
      <c r="J183" s="13"/>
      <c r="K183" s="17"/>
      <c r="L183" s="17"/>
      <c r="M183" s="17"/>
      <c r="N183" s="17"/>
      <c r="O183" s="17"/>
      <c r="P183" s="17"/>
      <c r="Q183" s="17"/>
      <c r="R183" s="17"/>
      <c r="S183" s="17"/>
      <c r="T183" s="17"/>
      <c r="U183" s="13"/>
      <c r="V183" s="13"/>
      <c r="W183" s="13"/>
      <c r="X183" s="13"/>
      <c r="Y183" s="13"/>
      <c r="Z183" s="13"/>
      <c r="AA183" s="13"/>
      <c r="AB183" s="13"/>
      <c r="AC183" s="13"/>
      <c r="AD183" s="13"/>
      <c r="AE183" s="13"/>
      <c r="AF183" s="13"/>
      <c r="AG183" s="13"/>
      <c r="AH183" s="13"/>
      <c r="AI183" s="13"/>
      <c r="AJ183" s="13"/>
      <c r="AK183" s="13"/>
      <c r="AL183" s="13"/>
      <c r="AM183" s="13"/>
      <c r="AN183" s="13"/>
      <c r="AO183" s="13"/>
    </row>
    <row r="184" spans="2:41">
      <c r="B184" s="13"/>
      <c r="C184" s="13"/>
      <c r="D184" s="13"/>
      <c r="E184" s="13"/>
      <c r="F184" s="13"/>
      <c r="G184" s="13"/>
      <c r="H184" s="13"/>
      <c r="I184" s="13"/>
      <c r="J184" s="13"/>
      <c r="K184" s="17"/>
      <c r="L184" s="17"/>
      <c r="M184" s="17"/>
      <c r="N184" s="17"/>
      <c r="O184" s="17"/>
      <c r="P184" s="17"/>
      <c r="Q184" s="17"/>
      <c r="R184" s="17"/>
      <c r="S184" s="17"/>
      <c r="T184" s="17"/>
      <c r="U184" s="13"/>
      <c r="V184" s="13"/>
      <c r="W184" s="13"/>
      <c r="X184" s="13"/>
      <c r="Y184" s="13"/>
      <c r="Z184" s="13"/>
      <c r="AA184" s="13"/>
      <c r="AB184" s="13"/>
      <c r="AC184" s="13"/>
      <c r="AD184" s="13"/>
      <c r="AE184" s="13"/>
      <c r="AF184" s="13"/>
      <c r="AG184" s="13"/>
      <c r="AH184" s="13"/>
      <c r="AI184" s="13"/>
      <c r="AJ184" s="13"/>
      <c r="AK184" s="13"/>
      <c r="AL184" s="13"/>
      <c r="AM184" s="13"/>
      <c r="AN184" s="13"/>
      <c r="AO184" s="13"/>
    </row>
    <row r="185" spans="2:41">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row>
    <row r="186" spans="2:41">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row>
    <row r="187" spans="2:41">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row>
  </sheetData>
  <printOptions gridLines="1" gridLinesSet="0"/>
  <pageMargins left="0.75" right="0.75" top="1" bottom="1" header="0.5" footer="0.5"/>
  <pageSetup orientation="landscape" horizontalDpi="300" verticalDpi="300"/>
  <headerFooter alignWithMargins="0">
    <oddHeader>&amp;A</oddHeader>
    <oddFooter>Page &amp;P</oddFoot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55"/>
  <sheetViews>
    <sheetView topLeftCell="N1" zoomScale="75" zoomScaleNormal="75" zoomScalePageLayoutView="75" workbookViewId="0">
      <selection activeCell="AE6" sqref="AE6"/>
    </sheetView>
  </sheetViews>
  <sheetFormatPr baseColWidth="10" defaultRowHeight="16" x14ac:dyDescent="0"/>
  <cols>
    <col min="1" max="1" width="3.375" hidden="1" customWidth="1"/>
    <col min="2" max="2" width="7.5" hidden="1" customWidth="1"/>
    <col min="3" max="7" width="3.5" hidden="1" customWidth="1"/>
    <col min="8" max="8" width="6.75" hidden="1" customWidth="1"/>
    <col min="9" max="13" width="3.5" hidden="1" customWidth="1"/>
    <col min="14" max="14" width="4" customWidth="1"/>
    <col min="21" max="21" width="14.75" customWidth="1"/>
    <col min="22" max="22" width="3.25" customWidth="1"/>
  </cols>
  <sheetData>
    <row r="2" spans="2:13">
      <c r="B2" s="71" t="s">
        <v>33</v>
      </c>
      <c r="C2" s="79" t="s">
        <v>63</v>
      </c>
      <c r="D2" s="79"/>
      <c r="E2" s="79"/>
      <c r="F2" s="79"/>
      <c r="G2" s="79"/>
      <c r="H2" s="71" t="s">
        <v>33</v>
      </c>
      <c r="I2" s="79" t="s">
        <v>63</v>
      </c>
      <c r="J2" s="79"/>
      <c r="K2" s="79"/>
      <c r="L2" s="79"/>
      <c r="M2" s="79"/>
    </row>
    <row r="3" spans="2:13">
      <c r="B3" s="71">
        <v>1</v>
      </c>
      <c r="C3" s="71">
        <v>33</v>
      </c>
      <c r="D3" s="71">
        <v>29</v>
      </c>
      <c r="E3" s="71">
        <v>31</v>
      </c>
      <c r="F3" s="71">
        <v>32</v>
      </c>
      <c r="G3" s="71">
        <v>33</v>
      </c>
      <c r="H3" s="71">
        <v>7</v>
      </c>
      <c r="I3" s="71">
        <v>28</v>
      </c>
      <c r="J3" s="71">
        <v>30</v>
      </c>
      <c r="K3" s="71">
        <v>28</v>
      </c>
      <c r="L3" s="71">
        <v>32</v>
      </c>
      <c r="M3" s="71">
        <v>31</v>
      </c>
    </row>
    <row r="4" spans="2:13">
      <c r="B4" s="71">
        <v>2</v>
      </c>
      <c r="C4" s="71">
        <v>33</v>
      </c>
      <c r="D4" s="71">
        <v>31</v>
      </c>
      <c r="E4" s="71">
        <v>35</v>
      </c>
      <c r="F4" s="71">
        <v>37</v>
      </c>
      <c r="G4" s="71">
        <v>31</v>
      </c>
      <c r="H4" s="71">
        <v>8</v>
      </c>
      <c r="I4" s="71">
        <v>31</v>
      </c>
      <c r="J4" s="71">
        <v>35</v>
      </c>
      <c r="K4" s="71">
        <v>35</v>
      </c>
      <c r="L4" s="71">
        <v>35</v>
      </c>
      <c r="M4" s="71">
        <v>34</v>
      </c>
    </row>
    <row r="5" spans="2:13">
      <c r="B5" s="71">
        <v>3</v>
      </c>
      <c r="C5" s="71">
        <v>38</v>
      </c>
      <c r="D5" s="71">
        <v>37</v>
      </c>
      <c r="E5" s="71">
        <v>39</v>
      </c>
      <c r="F5" s="71">
        <v>40</v>
      </c>
      <c r="G5" s="71">
        <v>38</v>
      </c>
      <c r="H5" s="71">
        <v>9</v>
      </c>
      <c r="I5" s="71">
        <v>27</v>
      </c>
      <c r="J5" s="71">
        <v>32</v>
      </c>
      <c r="K5" s="71">
        <v>34</v>
      </c>
      <c r="L5" s="71">
        <v>35</v>
      </c>
      <c r="M5" s="71">
        <v>37</v>
      </c>
    </row>
    <row r="6" spans="2:13">
      <c r="B6" s="71">
        <v>4</v>
      </c>
      <c r="C6" s="71">
        <v>30</v>
      </c>
      <c r="D6" s="71">
        <v>31</v>
      </c>
      <c r="E6" s="71">
        <v>32</v>
      </c>
      <c r="F6" s="71">
        <v>34</v>
      </c>
      <c r="G6" s="71">
        <v>31</v>
      </c>
      <c r="H6" s="71">
        <v>10</v>
      </c>
      <c r="I6" s="71">
        <v>33</v>
      </c>
      <c r="J6" s="71">
        <v>33</v>
      </c>
      <c r="K6" s="71">
        <v>35</v>
      </c>
      <c r="L6" s="71">
        <v>37</v>
      </c>
      <c r="M6" s="71">
        <v>36</v>
      </c>
    </row>
    <row r="7" spans="2:13">
      <c r="B7" s="71">
        <v>5</v>
      </c>
      <c r="C7" s="71">
        <v>38</v>
      </c>
      <c r="D7" s="71">
        <v>33</v>
      </c>
      <c r="E7" s="71">
        <v>32</v>
      </c>
      <c r="F7" s="71">
        <v>35</v>
      </c>
      <c r="G7" s="71">
        <v>32</v>
      </c>
      <c r="H7" s="71">
        <v>11</v>
      </c>
      <c r="I7" s="71">
        <v>32</v>
      </c>
      <c r="J7" s="71">
        <v>33</v>
      </c>
      <c r="K7" s="71">
        <v>30</v>
      </c>
      <c r="L7" s="71">
        <v>30</v>
      </c>
      <c r="M7" s="71">
        <v>33</v>
      </c>
    </row>
    <row r="8" spans="2:13">
      <c r="B8" s="71">
        <v>6</v>
      </c>
      <c r="C8" s="71">
        <v>30</v>
      </c>
      <c r="D8" s="71">
        <v>37</v>
      </c>
      <c r="E8" s="71">
        <v>29</v>
      </c>
      <c r="F8" s="71">
        <v>32</v>
      </c>
      <c r="G8" s="71">
        <v>35</v>
      </c>
      <c r="H8" s="71">
        <v>12</v>
      </c>
      <c r="I8" s="71">
        <v>36</v>
      </c>
      <c r="J8" s="71">
        <v>31</v>
      </c>
      <c r="K8" s="71">
        <v>37</v>
      </c>
      <c r="L8" s="71">
        <v>34</v>
      </c>
      <c r="M8" s="71">
        <v>28</v>
      </c>
    </row>
    <row r="10" spans="2:13">
      <c r="C10" s="71" t="s">
        <v>27</v>
      </c>
      <c r="D10" s="71" t="s">
        <v>28</v>
      </c>
      <c r="E10" s="71" t="s">
        <v>29</v>
      </c>
      <c r="F10" s="71" t="s">
        <v>30</v>
      </c>
      <c r="G10" s="71" t="s">
        <v>31</v>
      </c>
    </row>
    <row r="11" spans="2:13">
      <c r="C11" s="71">
        <v>33</v>
      </c>
      <c r="D11" s="71">
        <v>29</v>
      </c>
      <c r="E11" s="71">
        <v>31</v>
      </c>
      <c r="F11" s="71">
        <v>32</v>
      </c>
      <c r="G11" s="71">
        <v>33</v>
      </c>
    </row>
    <row r="12" spans="2:13">
      <c r="C12" s="71">
        <v>33</v>
      </c>
      <c r="D12" s="71">
        <v>31</v>
      </c>
      <c r="E12" s="71">
        <v>35</v>
      </c>
      <c r="F12" s="71">
        <v>37</v>
      </c>
      <c r="G12" s="71">
        <v>31</v>
      </c>
    </row>
    <row r="13" spans="2:13">
      <c r="C13" s="71">
        <v>38</v>
      </c>
      <c r="D13" s="71">
        <v>37</v>
      </c>
      <c r="E13" s="71">
        <v>39</v>
      </c>
      <c r="F13" s="71">
        <v>40</v>
      </c>
      <c r="G13" s="71">
        <v>38</v>
      </c>
    </row>
    <row r="14" spans="2:13">
      <c r="C14" s="71">
        <v>30</v>
      </c>
      <c r="D14" s="71">
        <v>31</v>
      </c>
      <c r="E14" s="71">
        <v>32</v>
      </c>
      <c r="F14" s="71">
        <v>34</v>
      </c>
      <c r="G14" s="71">
        <v>31</v>
      </c>
    </row>
    <row r="15" spans="2:13">
      <c r="C15" s="71">
        <v>38</v>
      </c>
      <c r="D15" s="71">
        <v>33</v>
      </c>
      <c r="E15" s="71">
        <v>32</v>
      </c>
      <c r="F15" s="71">
        <v>35</v>
      </c>
      <c r="G15" s="71">
        <v>32</v>
      </c>
    </row>
    <row r="16" spans="2:13">
      <c r="C16" s="71">
        <v>30</v>
      </c>
      <c r="D16" s="71">
        <v>37</v>
      </c>
      <c r="E16" s="71">
        <v>29</v>
      </c>
      <c r="F16" s="71">
        <v>32</v>
      </c>
      <c r="G16" s="71">
        <v>35</v>
      </c>
    </row>
    <row r="17" spans="3:7">
      <c r="C17" s="71">
        <v>28</v>
      </c>
      <c r="D17" s="71">
        <v>30</v>
      </c>
      <c r="E17" s="71">
        <v>28</v>
      </c>
      <c r="F17" s="71">
        <v>32</v>
      </c>
      <c r="G17" s="71">
        <v>31</v>
      </c>
    </row>
    <row r="18" spans="3:7">
      <c r="C18" s="71">
        <v>31</v>
      </c>
      <c r="D18" s="71">
        <v>35</v>
      </c>
      <c r="E18" s="71">
        <v>35</v>
      </c>
      <c r="F18" s="71">
        <v>35</v>
      </c>
      <c r="G18" s="71">
        <v>34</v>
      </c>
    </row>
    <row r="19" spans="3:7">
      <c r="C19" s="71">
        <v>27</v>
      </c>
      <c r="D19" s="71">
        <v>32</v>
      </c>
      <c r="E19" s="71">
        <v>34</v>
      </c>
      <c r="F19" s="71">
        <v>35</v>
      </c>
      <c r="G19" s="71">
        <v>37</v>
      </c>
    </row>
    <row r="20" spans="3:7">
      <c r="C20" s="71">
        <v>33</v>
      </c>
      <c r="D20" s="71">
        <v>33</v>
      </c>
      <c r="E20" s="71">
        <v>35</v>
      </c>
      <c r="F20" s="71">
        <v>37</v>
      </c>
      <c r="G20" s="71">
        <v>36</v>
      </c>
    </row>
    <row r="21" spans="3:7">
      <c r="C21" s="71">
        <v>32</v>
      </c>
      <c r="D21" s="71">
        <v>33</v>
      </c>
      <c r="E21" s="71">
        <v>30</v>
      </c>
      <c r="F21" s="71">
        <v>30</v>
      </c>
      <c r="G21" s="71">
        <v>33</v>
      </c>
    </row>
    <row r="22" spans="3:7">
      <c r="C22" s="71">
        <v>36</v>
      </c>
      <c r="D22" s="71">
        <v>31</v>
      </c>
      <c r="E22" s="71">
        <v>37</v>
      </c>
      <c r="F22" s="71">
        <v>34</v>
      </c>
      <c r="G22" s="71">
        <v>28</v>
      </c>
    </row>
    <row r="40" spans="15:20" ht="17" thickBot="1"/>
    <row r="41" spans="15:20">
      <c r="O41" s="80" t="s">
        <v>64</v>
      </c>
      <c r="P41" s="81"/>
      <c r="Q41" s="81"/>
      <c r="R41" s="81"/>
      <c r="S41" s="81"/>
      <c r="T41" s="82"/>
    </row>
    <row r="42" spans="15:20">
      <c r="O42" s="83"/>
      <c r="P42" s="84"/>
      <c r="Q42" s="84"/>
      <c r="R42" s="84"/>
      <c r="S42" s="84"/>
      <c r="T42" s="85"/>
    </row>
    <row r="43" spans="15:20">
      <c r="O43" s="83"/>
      <c r="P43" s="84"/>
      <c r="Q43" s="84"/>
      <c r="R43" s="84"/>
      <c r="S43" s="84"/>
      <c r="T43" s="85"/>
    </row>
    <row r="44" spans="15:20">
      <c r="O44" s="83"/>
      <c r="P44" s="84"/>
      <c r="Q44" s="84"/>
      <c r="R44" s="84"/>
      <c r="S44" s="84"/>
      <c r="T44" s="85"/>
    </row>
    <row r="45" spans="15:20">
      <c r="O45" s="83"/>
      <c r="P45" s="84"/>
      <c r="Q45" s="84"/>
      <c r="R45" s="84"/>
      <c r="S45" s="84"/>
      <c r="T45" s="85"/>
    </row>
    <row r="46" spans="15:20">
      <c r="O46" s="83"/>
      <c r="P46" s="84"/>
      <c r="Q46" s="84"/>
      <c r="R46" s="84"/>
      <c r="S46" s="84"/>
      <c r="T46" s="85"/>
    </row>
    <row r="47" spans="15:20">
      <c r="O47" s="83"/>
      <c r="P47" s="84"/>
      <c r="Q47" s="84"/>
      <c r="R47" s="84"/>
      <c r="S47" s="84"/>
      <c r="T47" s="85"/>
    </row>
    <row r="48" spans="15:20">
      <c r="O48" s="83"/>
      <c r="P48" s="84"/>
      <c r="Q48" s="84"/>
      <c r="R48" s="84"/>
      <c r="S48" s="84"/>
      <c r="T48" s="85"/>
    </row>
    <row r="49" spans="15:20">
      <c r="O49" s="83"/>
      <c r="P49" s="84"/>
      <c r="Q49" s="84"/>
      <c r="R49" s="84"/>
      <c r="S49" s="84"/>
      <c r="T49" s="85"/>
    </row>
    <row r="50" spans="15:20">
      <c r="O50" s="83"/>
      <c r="P50" s="84"/>
      <c r="Q50" s="84"/>
      <c r="R50" s="84"/>
      <c r="S50" s="84"/>
      <c r="T50" s="85"/>
    </row>
    <row r="51" spans="15:20">
      <c r="O51" s="83"/>
      <c r="P51" s="84"/>
      <c r="Q51" s="84"/>
      <c r="R51" s="84"/>
      <c r="S51" s="84"/>
      <c r="T51" s="85"/>
    </row>
    <row r="52" spans="15:20">
      <c r="O52" s="83"/>
      <c r="P52" s="84"/>
      <c r="Q52" s="84"/>
      <c r="R52" s="84"/>
      <c r="S52" s="84"/>
      <c r="T52" s="85"/>
    </row>
    <row r="53" spans="15:20">
      <c r="O53" s="83"/>
      <c r="P53" s="84"/>
      <c r="Q53" s="84"/>
      <c r="R53" s="84"/>
      <c r="S53" s="84"/>
      <c r="T53" s="85"/>
    </row>
    <row r="54" spans="15:20">
      <c r="O54" s="83"/>
      <c r="P54" s="84"/>
      <c r="Q54" s="84"/>
      <c r="R54" s="84"/>
      <c r="S54" s="84"/>
      <c r="T54" s="85"/>
    </row>
    <row r="55" spans="15:20" ht="17" thickBot="1">
      <c r="O55" s="86"/>
      <c r="P55" s="87"/>
      <c r="Q55" s="87"/>
      <c r="R55" s="87"/>
      <c r="S55" s="87"/>
      <c r="T55" s="88"/>
    </row>
  </sheetData>
  <mergeCells count="3">
    <mergeCell ref="C2:G2"/>
    <mergeCell ref="I2:M2"/>
    <mergeCell ref="O41:T55"/>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zoomScale="125" zoomScaleNormal="125" zoomScalePageLayoutView="125" workbookViewId="0">
      <selection activeCell="B1" sqref="B1"/>
    </sheetView>
  </sheetViews>
  <sheetFormatPr baseColWidth="10" defaultRowHeight="13" x14ac:dyDescent="0"/>
  <cols>
    <col min="1" max="1" width="12.125" style="73" customWidth="1"/>
    <col min="2" max="2" width="9.75" style="73" bestFit="1" customWidth="1"/>
    <col min="3" max="3" width="10.625" style="73"/>
    <col min="4" max="4" width="11.75" style="73" customWidth="1"/>
    <col min="5" max="16384" width="10.625" style="73"/>
  </cols>
  <sheetData>
    <row r="1" spans="1:7">
      <c r="A1" s="72" t="s">
        <v>65</v>
      </c>
    </row>
    <row r="3" spans="1:7" ht="26">
      <c r="A3" s="74" t="s">
        <v>66</v>
      </c>
      <c r="B3" s="75" t="s">
        <v>67</v>
      </c>
      <c r="D3" s="74" t="s">
        <v>68</v>
      </c>
      <c r="E3" s="75" t="s">
        <v>67</v>
      </c>
    </row>
    <row r="4" spans="1:7">
      <c r="A4" s="75">
        <v>1</v>
      </c>
      <c r="B4" s="76">
        <v>0.2</v>
      </c>
      <c r="D4" s="75">
        <v>1</v>
      </c>
      <c r="E4" s="76">
        <v>0.1</v>
      </c>
    </row>
    <row r="5" spans="1:7">
      <c r="A5" s="75">
        <v>2</v>
      </c>
      <c r="B5" s="76">
        <v>0.25</v>
      </c>
      <c r="D5" s="75">
        <v>2</v>
      </c>
      <c r="E5" s="76">
        <v>0.15</v>
      </c>
    </row>
    <row r="6" spans="1:7">
      <c r="A6" s="75">
        <v>3</v>
      </c>
      <c r="B6" s="76">
        <v>0.3</v>
      </c>
      <c r="D6" s="75">
        <v>3</v>
      </c>
      <c r="E6" s="76">
        <v>0.35</v>
      </c>
    </row>
    <row r="7" spans="1:7">
      <c r="A7" s="75">
        <v>4</v>
      </c>
      <c r="B7" s="76">
        <v>0.15</v>
      </c>
      <c r="D7" s="75">
        <v>4</v>
      </c>
      <c r="E7" s="76">
        <v>0.15</v>
      </c>
    </row>
    <row r="8" spans="1:7">
      <c r="A8" s="75">
        <v>5</v>
      </c>
      <c r="B8" s="76">
        <v>0.1</v>
      </c>
      <c r="D8" s="75">
        <v>5</v>
      </c>
      <c r="E8" s="76">
        <v>0.15</v>
      </c>
    </row>
    <row r="9" spans="1:7">
      <c r="D9" s="75">
        <v>6</v>
      </c>
      <c r="E9" s="76">
        <v>0.1</v>
      </c>
    </row>
    <row r="10" spans="1:7" ht="26">
      <c r="A10" s="75" t="s">
        <v>69</v>
      </c>
      <c r="B10" s="74" t="s">
        <v>66</v>
      </c>
      <c r="C10" s="74" t="s">
        <v>68</v>
      </c>
      <c r="D10" s="74" t="s">
        <v>70</v>
      </c>
      <c r="E10" s="74" t="s">
        <v>71</v>
      </c>
      <c r="F10" s="74" t="s">
        <v>72</v>
      </c>
      <c r="G10" s="74" t="s">
        <v>73</v>
      </c>
    </row>
    <row r="11" spans="1:7">
      <c r="A11" s="75">
        <v>1</v>
      </c>
      <c r="B11" s="75">
        <v>1</v>
      </c>
      <c r="C11" s="75">
        <v>1</v>
      </c>
      <c r="D11" s="75">
        <f>B11</f>
        <v>1</v>
      </c>
      <c r="E11" s="75">
        <f>D11</f>
        <v>1</v>
      </c>
      <c r="F11" s="75">
        <f>E12</f>
        <v>2</v>
      </c>
      <c r="G11" s="75">
        <f>E11-D11</f>
        <v>0</v>
      </c>
    </row>
    <row r="12" spans="1:7">
      <c r="A12" s="75">
        <v>2</v>
      </c>
      <c r="B12" s="75">
        <v>3</v>
      </c>
      <c r="C12" s="75">
        <v>4</v>
      </c>
      <c r="D12" s="75">
        <f>D11+B12</f>
        <v>4</v>
      </c>
      <c r="E12" s="75">
        <f>E11+C11</f>
        <v>2</v>
      </c>
      <c r="F12" s="75">
        <f t="shared" ref="F12:F27" si="0">E13</f>
        <v>6</v>
      </c>
      <c r="G12" s="75">
        <v>0</v>
      </c>
    </row>
    <row r="13" spans="1:7">
      <c r="A13" s="75">
        <v>3</v>
      </c>
      <c r="B13" s="75">
        <v>2</v>
      </c>
      <c r="C13" s="75">
        <v>3</v>
      </c>
      <c r="D13" s="75">
        <f t="shared" ref="D13:D28" si="1">D12+B13</f>
        <v>6</v>
      </c>
      <c r="E13" s="75">
        <f t="shared" ref="E13:E28" si="2">E12+C12</f>
        <v>6</v>
      </c>
      <c r="F13" s="75">
        <f t="shared" si="0"/>
        <v>9</v>
      </c>
      <c r="G13" s="75">
        <f t="shared" ref="G13:G27" si="3">E13-D13</f>
        <v>0</v>
      </c>
    </row>
    <row r="14" spans="1:7">
      <c r="A14" s="75">
        <v>4</v>
      </c>
      <c r="B14" s="75">
        <v>3</v>
      </c>
      <c r="C14" s="75">
        <v>4</v>
      </c>
      <c r="D14" s="75">
        <f t="shared" si="1"/>
        <v>9</v>
      </c>
      <c r="E14" s="75">
        <f t="shared" si="2"/>
        <v>9</v>
      </c>
      <c r="F14" s="75">
        <f t="shared" si="0"/>
        <v>13</v>
      </c>
      <c r="G14" s="75">
        <f t="shared" si="3"/>
        <v>0</v>
      </c>
    </row>
    <row r="15" spans="1:7">
      <c r="A15" s="75">
        <v>5</v>
      </c>
      <c r="B15" s="75">
        <v>1</v>
      </c>
      <c r="C15" s="75">
        <v>2</v>
      </c>
      <c r="D15" s="75">
        <f t="shared" si="1"/>
        <v>10</v>
      </c>
      <c r="E15" s="75">
        <f t="shared" si="2"/>
        <v>13</v>
      </c>
      <c r="F15" s="75">
        <f t="shared" si="0"/>
        <v>15</v>
      </c>
      <c r="G15" s="75">
        <f t="shared" si="3"/>
        <v>3</v>
      </c>
    </row>
    <row r="16" spans="1:7">
      <c r="A16" s="75">
        <v>6</v>
      </c>
      <c r="B16" s="75">
        <v>3</v>
      </c>
      <c r="C16" s="75">
        <v>3</v>
      </c>
      <c r="D16" s="75">
        <f t="shared" si="1"/>
        <v>13</v>
      </c>
      <c r="E16" s="75">
        <f t="shared" si="2"/>
        <v>15</v>
      </c>
      <c r="F16" s="75">
        <f t="shared" si="0"/>
        <v>18</v>
      </c>
      <c r="G16" s="75">
        <f t="shared" si="3"/>
        <v>2</v>
      </c>
    </row>
    <row r="17" spans="1:7">
      <c r="A17" s="75">
        <v>7</v>
      </c>
      <c r="B17" s="75">
        <v>3</v>
      </c>
      <c r="C17" s="75">
        <v>3</v>
      </c>
      <c r="D17" s="75">
        <f t="shared" si="1"/>
        <v>16</v>
      </c>
      <c r="E17" s="75">
        <f t="shared" si="2"/>
        <v>18</v>
      </c>
      <c r="F17" s="75">
        <f t="shared" si="0"/>
        <v>21</v>
      </c>
      <c r="G17" s="75">
        <f t="shared" si="3"/>
        <v>2</v>
      </c>
    </row>
    <row r="18" spans="1:7">
      <c r="A18" s="75">
        <v>8</v>
      </c>
      <c r="B18" s="75">
        <v>3</v>
      </c>
      <c r="C18" s="75">
        <v>4</v>
      </c>
      <c r="D18" s="75">
        <f t="shared" si="1"/>
        <v>19</v>
      </c>
      <c r="E18" s="75">
        <f t="shared" si="2"/>
        <v>21</v>
      </c>
      <c r="F18" s="75">
        <f t="shared" si="0"/>
        <v>25</v>
      </c>
      <c r="G18" s="75">
        <f t="shared" si="3"/>
        <v>2</v>
      </c>
    </row>
    <row r="19" spans="1:7">
      <c r="A19" s="75">
        <v>9</v>
      </c>
      <c r="B19" s="75">
        <v>2</v>
      </c>
      <c r="C19" s="75">
        <v>3</v>
      </c>
      <c r="D19" s="75">
        <f t="shared" si="1"/>
        <v>21</v>
      </c>
      <c r="E19" s="75">
        <f t="shared" si="2"/>
        <v>25</v>
      </c>
      <c r="F19" s="75">
        <f t="shared" si="0"/>
        <v>28</v>
      </c>
      <c r="G19" s="75">
        <f t="shared" si="3"/>
        <v>4</v>
      </c>
    </row>
    <row r="20" spans="1:7">
      <c r="A20" s="75">
        <v>10</v>
      </c>
      <c r="B20" s="75">
        <v>2</v>
      </c>
      <c r="C20" s="75">
        <v>3</v>
      </c>
      <c r="D20" s="75">
        <f t="shared" si="1"/>
        <v>23</v>
      </c>
      <c r="E20" s="75">
        <f t="shared" si="2"/>
        <v>28</v>
      </c>
      <c r="F20" s="75">
        <f t="shared" si="0"/>
        <v>31</v>
      </c>
      <c r="G20" s="75">
        <f t="shared" si="3"/>
        <v>5</v>
      </c>
    </row>
    <row r="21" spans="1:7">
      <c r="A21" s="75">
        <v>11</v>
      </c>
      <c r="B21" s="75">
        <v>2</v>
      </c>
      <c r="C21" s="75">
        <v>3</v>
      </c>
      <c r="D21" s="75">
        <f t="shared" si="1"/>
        <v>25</v>
      </c>
      <c r="E21" s="75">
        <f t="shared" si="2"/>
        <v>31</v>
      </c>
      <c r="F21" s="75">
        <f t="shared" si="0"/>
        <v>34</v>
      </c>
      <c r="G21" s="75">
        <f t="shared" si="3"/>
        <v>6</v>
      </c>
    </row>
    <row r="22" spans="1:7">
      <c r="A22" s="75">
        <v>12</v>
      </c>
      <c r="B22" s="75">
        <v>4</v>
      </c>
      <c r="C22" s="75">
        <v>5</v>
      </c>
      <c r="D22" s="75">
        <f t="shared" si="1"/>
        <v>29</v>
      </c>
      <c r="E22" s="75">
        <f t="shared" si="2"/>
        <v>34</v>
      </c>
      <c r="F22" s="75">
        <f t="shared" si="0"/>
        <v>39</v>
      </c>
      <c r="G22" s="75">
        <f t="shared" si="3"/>
        <v>5</v>
      </c>
    </row>
    <row r="23" spans="1:7">
      <c r="A23" s="75">
        <v>13</v>
      </c>
      <c r="B23" s="75">
        <v>1</v>
      </c>
      <c r="C23" s="75">
        <v>2</v>
      </c>
      <c r="D23" s="75">
        <f t="shared" si="1"/>
        <v>30</v>
      </c>
      <c r="E23" s="75">
        <f t="shared" si="2"/>
        <v>39</v>
      </c>
      <c r="F23" s="75">
        <f t="shared" si="0"/>
        <v>41</v>
      </c>
      <c r="G23" s="75">
        <f t="shared" si="3"/>
        <v>9</v>
      </c>
    </row>
    <row r="24" spans="1:7">
      <c r="A24" s="75">
        <v>14</v>
      </c>
      <c r="B24" s="75">
        <v>2</v>
      </c>
      <c r="C24" s="75">
        <v>3</v>
      </c>
      <c r="D24" s="75">
        <f t="shared" si="1"/>
        <v>32</v>
      </c>
      <c r="E24" s="75">
        <f t="shared" si="2"/>
        <v>41</v>
      </c>
      <c r="F24" s="75">
        <f t="shared" si="0"/>
        <v>44</v>
      </c>
      <c r="G24" s="75">
        <f t="shared" si="3"/>
        <v>9</v>
      </c>
    </row>
    <row r="25" spans="1:7">
      <c r="A25" s="75">
        <v>15</v>
      </c>
      <c r="B25" s="75">
        <v>3</v>
      </c>
      <c r="C25" s="75">
        <v>4</v>
      </c>
      <c r="D25" s="75">
        <f t="shared" si="1"/>
        <v>35</v>
      </c>
      <c r="E25" s="75">
        <f t="shared" si="2"/>
        <v>44</v>
      </c>
      <c r="F25" s="75">
        <f t="shared" si="0"/>
        <v>48</v>
      </c>
      <c r="G25" s="75">
        <f t="shared" si="3"/>
        <v>9</v>
      </c>
    </row>
    <row r="26" spans="1:7">
      <c r="A26" s="75">
        <v>16</v>
      </c>
      <c r="B26" s="75">
        <v>4</v>
      </c>
      <c r="C26" s="75">
        <v>5</v>
      </c>
      <c r="D26" s="75">
        <f t="shared" si="1"/>
        <v>39</v>
      </c>
      <c r="E26" s="75">
        <f t="shared" si="2"/>
        <v>48</v>
      </c>
      <c r="F26" s="75">
        <f t="shared" si="0"/>
        <v>53</v>
      </c>
      <c r="G26" s="75">
        <f t="shared" si="3"/>
        <v>9</v>
      </c>
    </row>
    <row r="27" spans="1:7">
      <c r="A27" s="75">
        <v>17</v>
      </c>
      <c r="B27" s="75">
        <v>5</v>
      </c>
      <c r="C27" s="75">
        <v>6</v>
      </c>
      <c r="D27" s="75">
        <f t="shared" si="1"/>
        <v>44</v>
      </c>
      <c r="E27" s="75">
        <f t="shared" si="2"/>
        <v>53</v>
      </c>
      <c r="F27" s="75">
        <f t="shared" si="0"/>
        <v>59</v>
      </c>
      <c r="G27" s="75">
        <f t="shared" si="3"/>
        <v>9</v>
      </c>
    </row>
    <row r="28" spans="1:7">
      <c r="A28" s="75">
        <v>18</v>
      </c>
      <c r="B28" s="75">
        <v>4</v>
      </c>
      <c r="C28" s="75">
        <v>5</v>
      </c>
      <c r="D28" s="75">
        <f t="shared" si="1"/>
        <v>48</v>
      </c>
      <c r="E28" s="75">
        <f t="shared" si="2"/>
        <v>59</v>
      </c>
      <c r="F28" s="75"/>
      <c r="G28" s="75"/>
    </row>
    <row r="29" spans="1:7">
      <c r="A29" s="75">
        <v>19</v>
      </c>
      <c r="B29" s="75">
        <v>3</v>
      </c>
      <c r="C29" s="75">
        <v>3</v>
      </c>
      <c r="D29" s="75"/>
      <c r="E29" s="75"/>
      <c r="F29" s="75"/>
      <c r="G29" s="75">
        <f>SUM(G11:G27)</f>
        <v>74</v>
      </c>
    </row>
    <row r="31" spans="1:7">
      <c r="A31" s="73" t="s">
        <v>74</v>
      </c>
      <c r="B31" s="77">
        <f>G29*7*200*1</f>
        <v>103600</v>
      </c>
    </row>
  </sheetData>
  <pageMargins left="0.75" right="0.75" top="1" bottom="1" header="0.5" footer="0.5"/>
  <pageSetup paperSize="0"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Primera pregunta</vt:lpstr>
      <vt:lpstr>Segunda pregunta</vt:lpstr>
      <vt:lpstr>Tercera pregunta</vt:lpstr>
      <vt:lpstr>Cuarta pregunta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Queuing Computations</dc:title>
  <dc:creator>David W. Ashley</dc:creator>
  <dc:description>Models for M/M/s, M/G/1, finite queue, and finite population</dc:description>
  <cp:lastModifiedBy>Enrique Leon</cp:lastModifiedBy>
  <dcterms:created xsi:type="dcterms:W3CDTF">1997-05-21T06:56:39Z</dcterms:created>
  <dcterms:modified xsi:type="dcterms:W3CDTF">2020-03-06T23:57:44Z</dcterms:modified>
</cp:coreProperties>
</file>