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5600" windowHeight="16060" activeTab="1"/>
  </bookViews>
  <sheets>
    <sheet name="Primera pregunta" sheetId="7" r:id="rId1"/>
    <sheet name="Segunda pregunta" sheetId="4" r:id="rId2"/>
    <sheet name="Tercera pregunta" sheetId="6" r:id="rId3"/>
  </sheets>
  <externalReferences>
    <externalReference r:id="rId4"/>
  </externalReferences>
  <definedNames>
    <definedName name="__123Graph_A" hidden="1">#REF!</definedName>
    <definedName name="__123Graph_AFNTPOP" hidden="1">#REF!</definedName>
    <definedName name="__123Graph_AFNTQUE" hidden="1">#REF!</definedName>
    <definedName name="__123Graph_AMMS" hidden="1">#REF!</definedName>
    <definedName name="__123Graph_X" hidden="1">#REF!</definedName>
    <definedName name="__123Graph_XFNTPOP" hidden="1">#REF!</definedName>
    <definedName name="__123Graph_XFNTQUE" hidden="1">#REF!</definedName>
    <definedName name="__123Graph_XMMS" hidden="1">#REF!</definedName>
    <definedName name="MinimizeCosts">FALSE</definedName>
    <definedName name="TreeData">#REF!</definedName>
    <definedName name="TreeDiagBase">#REF!</definedName>
    <definedName name="TreeDiagram">#REF!</definedName>
    <definedName name="unit">#REF!</definedName>
    <definedName name="unit.">'[1]Primera pregunta'!$E$5</definedName>
    <definedName name="units">#REF!</definedName>
    <definedName name="UseExpUtility">FALSE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4" l="1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5" i="4"/>
  <c r="C2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5" i="4"/>
  <c r="F23" i="6"/>
  <c r="F21" i="6"/>
  <c r="C19" i="6"/>
  <c r="C31" i="6"/>
  <c r="C32" i="6"/>
  <c r="C33" i="6"/>
  <c r="C34" i="6"/>
  <c r="C35" i="6"/>
  <c r="F22" i="6"/>
  <c r="C23" i="6"/>
  <c r="C24" i="6"/>
  <c r="C25" i="6"/>
  <c r="C26" i="6"/>
  <c r="C22" i="6"/>
</calcChain>
</file>

<file path=xl/sharedStrings.xml><?xml version="1.0" encoding="utf-8"?>
<sst xmlns="http://schemas.openxmlformats.org/spreadsheetml/2006/main" count="60" uniqueCount="51">
  <si>
    <t>Muestra</t>
  </si>
  <si>
    <t>LCC</t>
  </si>
  <si>
    <t>Promedio</t>
  </si>
  <si>
    <t>Rango</t>
  </si>
  <si>
    <t>Subgrupos</t>
    <phoneticPr fontId="0" type="noConversion"/>
  </si>
  <si>
    <t>n</t>
    <phoneticPr fontId="0" type="noConversion"/>
  </si>
  <si>
    <t>Límites del proceso</t>
    <phoneticPr fontId="0" type="noConversion"/>
  </si>
  <si>
    <t>Promedio</t>
    <phoneticPr fontId="0" type="noConversion"/>
  </si>
  <si>
    <t>R promedio</t>
    <phoneticPr fontId="0" type="noConversion"/>
  </si>
  <si>
    <t>Límites de</t>
    <phoneticPr fontId="0" type="noConversion"/>
  </si>
  <si>
    <t>±</t>
  </si>
  <si>
    <t>Especificación</t>
    <phoneticPr fontId="0" type="noConversion"/>
  </si>
  <si>
    <t>Costo material</t>
    <phoneticPr fontId="0" type="noConversion"/>
  </si>
  <si>
    <t>Re maquinado</t>
    <phoneticPr fontId="0" type="noConversion"/>
  </si>
  <si>
    <t>Costo operación</t>
    <phoneticPr fontId="0" type="noConversion"/>
  </si>
  <si>
    <t>Costo destrucción</t>
  </si>
  <si>
    <t>a)</t>
    <phoneticPr fontId="0" type="noConversion"/>
  </si>
  <si>
    <t>d2</t>
    <phoneticPr fontId="0" type="noConversion"/>
  </si>
  <si>
    <t>desviación</t>
    <phoneticPr fontId="0" type="noConversion"/>
  </si>
  <si>
    <t>Posición actual</t>
  </si>
  <si>
    <t>LCS =</t>
  </si>
  <si>
    <t>x =</t>
  </si>
  <si>
    <t>LCC =</t>
  </si>
  <si>
    <t>Defectuosas</t>
  </si>
  <si>
    <t>LIC =</t>
  </si>
  <si>
    <t>Buenas</t>
    <phoneticPr fontId="0" type="noConversion"/>
  </si>
  <si>
    <t>Remaquinado</t>
    <phoneticPr fontId="0" type="noConversion"/>
  </si>
  <si>
    <t>Costo esperado</t>
  </si>
  <si>
    <t>b)</t>
    <phoneticPr fontId="0" type="noConversion"/>
  </si>
  <si>
    <t>Posición hacia el límite superior</t>
    <phoneticPr fontId="0" type="noConversion"/>
  </si>
  <si>
    <t>?</t>
    <phoneticPr fontId="0" type="noConversion"/>
  </si>
  <si>
    <t>Nueva media</t>
    <phoneticPr fontId="0" type="noConversion"/>
  </si>
  <si>
    <t>Sí valdría la pena porque el costo se incrementa en sólo ¢0.43</t>
  </si>
  <si>
    <t>A2</t>
  </si>
  <si>
    <t>D4</t>
  </si>
  <si>
    <t>D3</t>
  </si>
  <si>
    <t>LSC</t>
  </si>
  <si>
    <t>LIC</t>
  </si>
  <si>
    <t>Promedios</t>
  </si>
  <si>
    <t>Rangos</t>
  </si>
  <si>
    <t>A) Ocurrió el patrón número 4, mucha variabilidad.  La causa, control de dos o más procesos en la misma carta con diferentes promedios.</t>
  </si>
  <si>
    <t>Montar el sistema de ecucaiones 10 pts.</t>
  </si>
  <si>
    <t>El valor esperado 10 pts.</t>
  </si>
  <si>
    <t>El tiempo de recurrencia 10 pts.</t>
  </si>
  <si>
    <t>Dibujo de las cartas de control 10 pts. 5 cada una</t>
  </si>
  <si>
    <t>Identificación de la causa asginable 5 pts. Identificar la causa 5 pts.</t>
  </si>
  <si>
    <t>Respuesta de la b 15 puntos.</t>
  </si>
  <si>
    <t>20 pts.</t>
  </si>
  <si>
    <t>10 pts.</t>
  </si>
  <si>
    <t>5 pts.</t>
  </si>
  <si>
    <t>B) No se puede realizar el análisis de capacidad y estabilidad del proceso, se deben de analizar los dos procesos por separado, hay que tomar más muestras por separado y relizar un estudio de cartas de control y capacidad del proceso independientes para cada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</si>
</sst>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General_)"/>
    <numFmt numFmtId="166" formatCode="0.000"/>
    <numFmt numFmtId="167" formatCode="\¢#,##0.00"/>
    <numFmt numFmtId="168" formatCode="&quot;$&quot;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Helv"/>
    </font>
    <font>
      <sz val="10"/>
      <name val="Arial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name val="Verdana"/>
    </font>
    <font>
      <b/>
      <sz val="11"/>
      <color theme="1"/>
      <name val="Times New Roman"/>
    </font>
    <font>
      <sz val="11"/>
      <color theme="1"/>
      <name val="Times New Roman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FF0000"/>
      <name val="Verdana"/>
    </font>
    <font>
      <b/>
      <sz val="12"/>
      <color theme="1"/>
      <name val="Times New Roman"/>
    </font>
    <font>
      <b/>
      <sz val="12"/>
      <color rgb="FFFF0000"/>
      <name val="Times New Roman"/>
    </font>
    <font>
      <b/>
      <sz val="14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165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2" fillId="0" borderId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0" xfId="21"/>
    <xf numFmtId="0" fontId="7" fillId="0" borderId="0" xfId="21" applyFont="1"/>
    <xf numFmtId="1" fontId="5" fillId="0" borderId="0" xfId="21" applyNumberFormat="1"/>
    <xf numFmtId="0" fontId="5" fillId="0" borderId="0" xfId="21" applyAlignment="1">
      <alignment horizontal="left"/>
    </xf>
    <xf numFmtId="0" fontId="1" fillId="0" borderId="0" xfId="22"/>
    <xf numFmtId="167" fontId="5" fillId="0" borderId="0" xfId="21" applyNumberFormat="1"/>
    <xf numFmtId="0" fontId="12" fillId="0" borderId="0" xfId="21" applyFont="1"/>
    <xf numFmtId="166" fontId="5" fillId="0" borderId="0" xfId="21" applyNumberFormat="1"/>
    <xf numFmtId="0" fontId="5" fillId="0" borderId="0" xfId="21" applyAlignment="1">
      <alignment horizontal="right"/>
    </xf>
    <xf numFmtId="10" fontId="5" fillId="0" borderId="0" xfId="21" applyNumberFormat="1"/>
    <xf numFmtId="2" fontId="5" fillId="0" borderId="0" xfId="21" applyNumberFormat="1" applyAlignment="1">
      <alignment horizontal="center"/>
    </xf>
    <xf numFmtId="10" fontId="5" fillId="0" borderId="0" xfId="21" applyNumberFormat="1" applyAlignment="1">
      <alignment horizontal="center"/>
    </xf>
    <xf numFmtId="167" fontId="7" fillId="0" borderId="0" xfId="21" applyNumberFormat="1" applyFont="1"/>
    <xf numFmtId="168" fontId="5" fillId="0" borderId="0" xfId="21" applyNumberFormat="1" applyAlignment="1">
      <alignment horizontal="center"/>
    </xf>
    <xf numFmtId="2" fontId="5" fillId="0" borderId="0" xfId="21" applyNumberFormat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0" fontId="12" fillId="0" borderId="0" xfId="21" applyNumberFormat="1" applyFont="1"/>
    <xf numFmtId="0" fontId="14" fillId="0" borderId="0" xfId="0" applyFont="1"/>
    <xf numFmtId="0" fontId="15" fillId="0" borderId="0" xfId="0" applyFont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7" fillId="0" borderId="0" xfId="21" applyFont="1"/>
  </cellXfs>
  <cellStyles count="71">
    <cellStyle name="Comma 2" xfId="2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Millares 2" xfId="3"/>
    <cellStyle name="Normal" xfId="0" builtinId="0"/>
    <cellStyle name="Normal 2" xfId="1"/>
    <cellStyle name="Normal 2 2" xfId="21"/>
    <cellStyle name="Normal 3" xfId="4"/>
    <cellStyle name="Normal 4" xfId="5"/>
    <cellStyle name="Normal 5" xfId="6"/>
    <cellStyle name="Normal 6" xfId="7"/>
    <cellStyle name="Normal 7" xfId="22"/>
    <cellStyle name="Porcentua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Gráfico de Promedios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'Segunda pregunta'!$C$4</c:f>
              <c:strCache>
                <c:ptCount val="1"/>
                <c:pt idx="0">
                  <c:v>Promedio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'Segunda pregunta'!$C$5:$C$24</c:f>
              <c:numCache>
                <c:formatCode>0.00</c:formatCode>
                <c:ptCount val="20"/>
                <c:pt idx="0">
                  <c:v>4.5</c:v>
                </c:pt>
                <c:pt idx="1">
                  <c:v>3.9</c:v>
                </c:pt>
                <c:pt idx="2">
                  <c:v>4.3</c:v>
                </c:pt>
                <c:pt idx="3">
                  <c:v>2.1</c:v>
                </c:pt>
                <c:pt idx="4">
                  <c:v>2.3</c:v>
                </c:pt>
                <c:pt idx="5">
                  <c:v>1.9</c:v>
                </c:pt>
                <c:pt idx="6">
                  <c:v>3.9</c:v>
                </c:pt>
                <c:pt idx="7">
                  <c:v>4.2</c:v>
                </c:pt>
                <c:pt idx="8">
                  <c:v>4.5</c:v>
                </c:pt>
                <c:pt idx="9">
                  <c:v>4.3</c:v>
                </c:pt>
                <c:pt idx="10">
                  <c:v>1.85</c:v>
                </c:pt>
                <c:pt idx="11">
                  <c:v>2.7</c:v>
                </c:pt>
                <c:pt idx="12">
                  <c:v>2.5</c:v>
                </c:pt>
                <c:pt idx="13">
                  <c:v>2.1</c:v>
                </c:pt>
                <c:pt idx="14">
                  <c:v>4.49</c:v>
                </c:pt>
                <c:pt idx="15">
                  <c:v>4.2</c:v>
                </c:pt>
                <c:pt idx="16">
                  <c:v>4.1</c:v>
                </c:pt>
                <c:pt idx="17">
                  <c:v>2.3</c:v>
                </c:pt>
                <c:pt idx="18">
                  <c:v>1.83</c:v>
                </c:pt>
                <c:pt idx="19">
                  <c:v>1.85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'Segunda pregunta'!$E$4</c:f>
              <c:strCache>
                <c:ptCount val="1"/>
                <c:pt idx="0">
                  <c:v>LSC</c:v>
                </c:pt>
              </c:strCache>
            </c:strRef>
          </c:tx>
          <c:spPr>
            <a:ln w="38100" cmpd="sng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val>
            <c:numRef>
              <c:f>'Segunda pregunta'!$E$5:$E$24</c:f>
              <c:numCache>
                <c:formatCode>0.00</c:formatCode>
                <c:ptCount val="20"/>
                <c:pt idx="0">
                  <c:v>4.569604999999999</c:v>
                </c:pt>
                <c:pt idx="1">
                  <c:v>4.569604999999999</c:v>
                </c:pt>
                <c:pt idx="2">
                  <c:v>4.569604999999999</c:v>
                </c:pt>
                <c:pt idx="3">
                  <c:v>4.569604999999999</c:v>
                </c:pt>
                <c:pt idx="4">
                  <c:v>4.569604999999999</c:v>
                </c:pt>
                <c:pt idx="5">
                  <c:v>4.569604999999999</c:v>
                </c:pt>
                <c:pt idx="6">
                  <c:v>4.569604999999999</c:v>
                </c:pt>
                <c:pt idx="7">
                  <c:v>4.569604999999999</c:v>
                </c:pt>
                <c:pt idx="8">
                  <c:v>4.569604999999999</c:v>
                </c:pt>
                <c:pt idx="9">
                  <c:v>4.569604999999999</c:v>
                </c:pt>
                <c:pt idx="10">
                  <c:v>4.569604999999999</c:v>
                </c:pt>
                <c:pt idx="11">
                  <c:v>4.569604999999999</c:v>
                </c:pt>
                <c:pt idx="12">
                  <c:v>4.569604999999999</c:v>
                </c:pt>
                <c:pt idx="13">
                  <c:v>4.569604999999999</c:v>
                </c:pt>
                <c:pt idx="14">
                  <c:v>4.569604999999999</c:v>
                </c:pt>
                <c:pt idx="15">
                  <c:v>4.569604999999999</c:v>
                </c:pt>
                <c:pt idx="16">
                  <c:v>4.569604999999999</c:v>
                </c:pt>
                <c:pt idx="17">
                  <c:v>4.569604999999999</c:v>
                </c:pt>
                <c:pt idx="18">
                  <c:v>4.569604999999999</c:v>
                </c:pt>
                <c:pt idx="19">
                  <c:v>4.569604999999999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'Segunda pregunta'!$F$4</c:f>
              <c:strCache>
                <c:ptCount val="1"/>
                <c:pt idx="0">
                  <c:v>LCC</c:v>
                </c:pt>
              </c:strCache>
            </c:strRef>
          </c:tx>
          <c:spPr>
            <a:ln w="3810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'Segunda pregunta'!$F$5:$F$24</c:f>
              <c:numCache>
                <c:formatCode>General</c:formatCode>
                <c:ptCount val="20"/>
                <c:pt idx="0">
                  <c:v>3.191</c:v>
                </c:pt>
                <c:pt idx="1">
                  <c:v>3.191</c:v>
                </c:pt>
                <c:pt idx="2">
                  <c:v>3.191</c:v>
                </c:pt>
                <c:pt idx="3">
                  <c:v>3.191</c:v>
                </c:pt>
                <c:pt idx="4">
                  <c:v>3.191</c:v>
                </c:pt>
                <c:pt idx="5">
                  <c:v>3.191</c:v>
                </c:pt>
                <c:pt idx="6">
                  <c:v>3.191</c:v>
                </c:pt>
                <c:pt idx="7">
                  <c:v>3.191</c:v>
                </c:pt>
                <c:pt idx="8">
                  <c:v>3.191</c:v>
                </c:pt>
                <c:pt idx="9">
                  <c:v>3.191</c:v>
                </c:pt>
                <c:pt idx="10">
                  <c:v>3.191</c:v>
                </c:pt>
                <c:pt idx="11">
                  <c:v>3.191</c:v>
                </c:pt>
                <c:pt idx="12">
                  <c:v>3.191</c:v>
                </c:pt>
                <c:pt idx="13">
                  <c:v>3.191</c:v>
                </c:pt>
                <c:pt idx="14">
                  <c:v>3.191</c:v>
                </c:pt>
                <c:pt idx="15">
                  <c:v>3.191</c:v>
                </c:pt>
                <c:pt idx="16">
                  <c:v>3.191</c:v>
                </c:pt>
                <c:pt idx="17">
                  <c:v>3.191</c:v>
                </c:pt>
                <c:pt idx="18">
                  <c:v>3.191</c:v>
                </c:pt>
                <c:pt idx="19">
                  <c:v>3.191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'Segunda pregunta'!$G$4</c:f>
              <c:strCache>
                <c:ptCount val="1"/>
                <c:pt idx="0">
                  <c:v>LIC</c:v>
                </c:pt>
              </c:strCache>
            </c:strRef>
          </c:tx>
          <c:spPr>
            <a:ln w="3810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'Segunda pregunta'!$G$5:$G$24</c:f>
              <c:numCache>
                <c:formatCode>0.00</c:formatCode>
                <c:ptCount val="20"/>
                <c:pt idx="0">
                  <c:v>1.812395</c:v>
                </c:pt>
                <c:pt idx="1">
                  <c:v>1.812395</c:v>
                </c:pt>
                <c:pt idx="2">
                  <c:v>1.812395</c:v>
                </c:pt>
                <c:pt idx="3">
                  <c:v>1.812395</c:v>
                </c:pt>
                <c:pt idx="4">
                  <c:v>1.812395</c:v>
                </c:pt>
                <c:pt idx="5">
                  <c:v>1.812395</c:v>
                </c:pt>
                <c:pt idx="6">
                  <c:v>1.812395</c:v>
                </c:pt>
                <c:pt idx="7">
                  <c:v>1.812395</c:v>
                </c:pt>
                <c:pt idx="8">
                  <c:v>1.812395</c:v>
                </c:pt>
                <c:pt idx="9">
                  <c:v>1.812395</c:v>
                </c:pt>
                <c:pt idx="10">
                  <c:v>1.812395</c:v>
                </c:pt>
                <c:pt idx="11">
                  <c:v>1.812395</c:v>
                </c:pt>
                <c:pt idx="12">
                  <c:v>1.812395</c:v>
                </c:pt>
                <c:pt idx="13">
                  <c:v>1.812395</c:v>
                </c:pt>
                <c:pt idx="14">
                  <c:v>1.812395</c:v>
                </c:pt>
                <c:pt idx="15">
                  <c:v>1.812395</c:v>
                </c:pt>
                <c:pt idx="16">
                  <c:v>1.812395</c:v>
                </c:pt>
                <c:pt idx="17">
                  <c:v>1.812395</c:v>
                </c:pt>
                <c:pt idx="18">
                  <c:v>1.812395</c:v>
                </c:pt>
                <c:pt idx="19">
                  <c:v>1.812395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480616"/>
        <c:axId val="1104476264"/>
      </c:lineChart>
      <c:catAx>
        <c:axId val="1104480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4476264"/>
        <c:crosses val="autoZero"/>
        <c:auto val="1"/>
        <c:lblAlgn val="ctr"/>
        <c:lblOffset val="100"/>
        <c:noMultiLvlLbl val="0"/>
      </c:catAx>
      <c:valAx>
        <c:axId val="1104476264"/>
        <c:scaling>
          <c:orientation val="minMax"/>
          <c:min val="1.5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crossAx val="1104480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Gráfico de Intervalos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'Segunda pregunta'!$D$4</c:f>
              <c:strCache>
                <c:ptCount val="1"/>
                <c:pt idx="0">
                  <c:v>Rango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'Segunda pregunta'!$D$5:$D$24</c:f>
              <c:numCache>
                <c:formatCode>0.00</c:formatCode>
                <c:ptCount val="20"/>
                <c:pt idx="0">
                  <c:v>3.0</c:v>
                </c:pt>
                <c:pt idx="1">
                  <c:v>3.3</c:v>
                </c:pt>
                <c:pt idx="2">
                  <c:v>2.0</c:v>
                </c:pt>
                <c:pt idx="3">
                  <c:v>0.5</c:v>
                </c:pt>
                <c:pt idx="4">
                  <c:v>0.6</c:v>
                </c:pt>
                <c:pt idx="5">
                  <c:v>0.3</c:v>
                </c:pt>
                <c:pt idx="6">
                  <c:v>3.8</c:v>
                </c:pt>
                <c:pt idx="7">
                  <c:v>2.2</c:v>
                </c:pt>
                <c:pt idx="8">
                  <c:v>4.0</c:v>
                </c:pt>
                <c:pt idx="9">
                  <c:v>3.7</c:v>
                </c:pt>
                <c:pt idx="10">
                  <c:v>0.2</c:v>
                </c:pt>
                <c:pt idx="11">
                  <c:v>0.5</c:v>
                </c:pt>
                <c:pt idx="12">
                  <c:v>0.4</c:v>
                </c:pt>
                <c:pt idx="13">
                  <c:v>0.3</c:v>
                </c:pt>
                <c:pt idx="14">
                  <c:v>3.7</c:v>
                </c:pt>
                <c:pt idx="15">
                  <c:v>3.8</c:v>
                </c:pt>
                <c:pt idx="16">
                  <c:v>4.27</c:v>
                </c:pt>
                <c:pt idx="17">
                  <c:v>0.3</c:v>
                </c:pt>
                <c:pt idx="18">
                  <c:v>0.6</c:v>
                </c:pt>
                <c:pt idx="19">
                  <c:v>0.3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'Segunda pregunta'!$H$4</c:f>
              <c:strCache>
                <c:ptCount val="1"/>
                <c:pt idx="0">
                  <c:v>LSC</c:v>
                </c:pt>
              </c:strCache>
            </c:strRef>
          </c:tx>
          <c:spPr>
            <a:ln w="3810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'Segunda pregunta'!$H$5:$H$24</c:f>
              <c:numCache>
                <c:formatCode>General</c:formatCode>
                <c:ptCount val="20"/>
                <c:pt idx="0">
                  <c:v>4.305779999999999</c:v>
                </c:pt>
                <c:pt idx="1">
                  <c:v>4.305779999999999</c:v>
                </c:pt>
                <c:pt idx="2">
                  <c:v>4.305779999999999</c:v>
                </c:pt>
                <c:pt idx="3">
                  <c:v>4.305779999999999</c:v>
                </c:pt>
                <c:pt idx="4">
                  <c:v>4.305779999999999</c:v>
                </c:pt>
                <c:pt idx="5">
                  <c:v>4.305779999999999</c:v>
                </c:pt>
                <c:pt idx="6">
                  <c:v>4.305779999999999</c:v>
                </c:pt>
                <c:pt idx="7">
                  <c:v>4.305779999999999</c:v>
                </c:pt>
                <c:pt idx="8">
                  <c:v>4.305779999999999</c:v>
                </c:pt>
                <c:pt idx="9">
                  <c:v>4.305779999999999</c:v>
                </c:pt>
                <c:pt idx="10">
                  <c:v>4.305779999999999</c:v>
                </c:pt>
                <c:pt idx="11">
                  <c:v>4.305779999999999</c:v>
                </c:pt>
                <c:pt idx="12">
                  <c:v>4.305779999999999</c:v>
                </c:pt>
                <c:pt idx="13">
                  <c:v>4.305779999999999</c:v>
                </c:pt>
                <c:pt idx="14">
                  <c:v>4.305779999999999</c:v>
                </c:pt>
                <c:pt idx="15">
                  <c:v>4.305779999999999</c:v>
                </c:pt>
                <c:pt idx="16">
                  <c:v>4.305779999999999</c:v>
                </c:pt>
                <c:pt idx="17">
                  <c:v>4.305779999999999</c:v>
                </c:pt>
                <c:pt idx="18">
                  <c:v>4.305779999999999</c:v>
                </c:pt>
                <c:pt idx="19">
                  <c:v>4.305779999999999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'Segunda pregunta'!$I$4</c:f>
              <c:strCache>
                <c:ptCount val="1"/>
                <c:pt idx="0">
                  <c:v>LCC</c:v>
                </c:pt>
              </c:strCache>
            </c:strRef>
          </c:tx>
          <c:spPr>
            <a:ln w="3810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'Segunda pregunta'!$I$5:$I$24</c:f>
              <c:numCache>
                <c:formatCode>General</c:formatCode>
                <c:ptCount val="20"/>
                <c:pt idx="0">
                  <c:v>1.888499999999999</c:v>
                </c:pt>
                <c:pt idx="1">
                  <c:v>1.888499999999999</c:v>
                </c:pt>
                <c:pt idx="2">
                  <c:v>1.888499999999999</c:v>
                </c:pt>
                <c:pt idx="3">
                  <c:v>1.888499999999999</c:v>
                </c:pt>
                <c:pt idx="4">
                  <c:v>1.888499999999999</c:v>
                </c:pt>
                <c:pt idx="5">
                  <c:v>1.888499999999999</c:v>
                </c:pt>
                <c:pt idx="6">
                  <c:v>1.888499999999999</c:v>
                </c:pt>
                <c:pt idx="7">
                  <c:v>1.888499999999999</c:v>
                </c:pt>
                <c:pt idx="8">
                  <c:v>1.888499999999999</c:v>
                </c:pt>
                <c:pt idx="9">
                  <c:v>1.888499999999999</c:v>
                </c:pt>
                <c:pt idx="10">
                  <c:v>1.888499999999999</c:v>
                </c:pt>
                <c:pt idx="11">
                  <c:v>1.888499999999999</c:v>
                </c:pt>
                <c:pt idx="12">
                  <c:v>1.888499999999999</c:v>
                </c:pt>
                <c:pt idx="13">
                  <c:v>1.888499999999999</c:v>
                </c:pt>
                <c:pt idx="14">
                  <c:v>1.888499999999999</c:v>
                </c:pt>
                <c:pt idx="15">
                  <c:v>1.888499999999999</c:v>
                </c:pt>
                <c:pt idx="16">
                  <c:v>1.888499999999999</c:v>
                </c:pt>
                <c:pt idx="17">
                  <c:v>1.888499999999999</c:v>
                </c:pt>
                <c:pt idx="18">
                  <c:v>1.888499999999999</c:v>
                </c:pt>
                <c:pt idx="19">
                  <c:v>1.888499999999999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'Segunda pregunta'!$J$4</c:f>
              <c:strCache>
                <c:ptCount val="1"/>
                <c:pt idx="0">
                  <c:v>LIC</c:v>
                </c:pt>
              </c:strCache>
            </c:strRef>
          </c:tx>
          <c:spPr>
            <a:ln w="3810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'Segunda pregunta'!$J$5:$J$24</c:f>
              <c:numCache>
                <c:formatCode>General</c:formatCode>
                <c:ptCount val="2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921480"/>
        <c:axId val="1117924600"/>
      </c:lineChart>
      <c:catAx>
        <c:axId val="1117921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7924600"/>
        <c:crosses val="autoZero"/>
        <c:auto val="1"/>
        <c:lblAlgn val="ctr"/>
        <c:lblOffset val="100"/>
        <c:noMultiLvlLbl val="0"/>
      </c:catAx>
      <c:valAx>
        <c:axId val="111792460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crossAx val="1117921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546100</xdr:colOff>
      <xdr:row>1</xdr:row>
      <xdr:rowOff>152400</xdr:rowOff>
    </xdr:from>
    <xdr:to>
      <xdr:col>10</xdr:col>
      <xdr:colOff>63500</xdr:colOff>
      <xdr:row>57</xdr:row>
      <xdr:rowOff>101600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6100" y="330200"/>
          <a:ext cx="7772400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787400</xdr:colOff>
      <xdr:row>1</xdr:row>
      <xdr:rowOff>184150</xdr:rowOff>
    </xdr:from>
    <xdr:to>
      <xdr:col>18</xdr:col>
      <xdr:colOff>419100</xdr:colOff>
      <xdr:row>23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24</xdr:row>
      <xdr:rowOff>82550</xdr:rowOff>
    </xdr:from>
    <xdr:to>
      <xdr:col>18</xdr:col>
      <xdr:colOff>406400</xdr:colOff>
      <xdr:row>43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/Documents/UCR/Profesor/Ex&#225;menes/Soluci&#243;n%20de%20Ex&#225;menes/Gerencia%20de%20Operaciones/Tercer%20Parcial%20b-II-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era pregunta"/>
      <sheetName val="Segunda pregunta"/>
      <sheetName val="Tercera pregunta"/>
      <sheetName val="Cuarta pregunta"/>
    </sheetNames>
    <sheetDataSet>
      <sheetData sheetId="0">
        <row r="5">
          <cell r="E5" t="str">
            <v>hour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5:L17"/>
  <sheetViews>
    <sheetView workbookViewId="0">
      <selection activeCell="P8" sqref="P8"/>
    </sheetView>
  </sheetViews>
  <sheetFormatPr baseColWidth="10" defaultRowHeight="14" x14ac:dyDescent="0"/>
  <sheetData>
    <row r="15" spans="12:12" ht="18">
      <c r="L15" s="39" t="s">
        <v>41</v>
      </c>
    </row>
    <row r="16" spans="12:12" ht="18">
      <c r="L16" s="39" t="s">
        <v>42</v>
      </c>
    </row>
    <row r="17" spans="12:12" ht="18">
      <c r="L17" s="39" t="s">
        <v>43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8"/>
  <sheetViews>
    <sheetView tabSelected="1" workbookViewId="0">
      <selection activeCell="B33" sqref="B33"/>
    </sheetView>
  </sheetViews>
  <sheetFormatPr baseColWidth="10" defaultRowHeight="14" x14ac:dyDescent="0"/>
  <sheetData>
    <row r="2" spans="1:24" ht="15" thickBot="1"/>
    <row r="3" spans="1:24" ht="15" thickBot="1">
      <c r="A3" s="16"/>
      <c r="B3" s="16"/>
      <c r="C3" s="16"/>
      <c r="D3" s="16"/>
      <c r="E3" s="40" t="s">
        <v>38</v>
      </c>
      <c r="F3" s="41"/>
      <c r="G3" s="42"/>
      <c r="H3" s="40" t="s">
        <v>39</v>
      </c>
      <c r="I3" s="41"/>
      <c r="J3" s="4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>
      <c r="A4" s="16"/>
      <c r="B4" s="21" t="s">
        <v>0</v>
      </c>
      <c r="C4" s="22" t="s">
        <v>2</v>
      </c>
      <c r="D4" s="23" t="s">
        <v>3</v>
      </c>
      <c r="E4" s="29" t="s">
        <v>36</v>
      </c>
      <c r="F4" s="17" t="s">
        <v>1</v>
      </c>
      <c r="G4" s="25" t="s">
        <v>37</v>
      </c>
      <c r="H4" s="29" t="s">
        <v>36</v>
      </c>
      <c r="I4" s="17" t="s">
        <v>1</v>
      </c>
      <c r="J4" s="25" t="s">
        <v>37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>
      <c r="A5" s="16"/>
      <c r="B5" s="24">
        <v>1</v>
      </c>
      <c r="C5" s="32">
        <v>4.5</v>
      </c>
      <c r="D5" s="33">
        <v>3</v>
      </c>
      <c r="E5" s="31">
        <f t="shared" ref="E5:E24" si="0">$C$25+($C$26*$D$25)</f>
        <v>4.5696049999999993</v>
      </c>
      <c r="F5" s="17">
        <f t="shared" ref="F5:F24" si="1">$C$25</f>
        <v>3.1909999999999998</v>
      </c>
      <c r="G5" s="33">
        <f t="shared" ref="G5:G24" si="2">$C$25-($C$26*$D$25)</f>
        <v>1.8123950000000002</v>
      </c>
      <c r="H5" s="29">
        <f>$C$27*$D$25</f>
        <v>4.3057799999999986</v>
      </c>
      <c r="I5" s="17">
        <f>$D$25</f>
        <v>1.8884999999999994</v>
      </c>
      <c r="J5" s="25">
        <f>$C$28*$D$25</f>
        <v>0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>
      <c r="A6" s="16"/>
      <c r="B6" s="24">
        <v>2</v>
      </c>
      <c r="C6" s="32">
        <v>3.9</v>
      </c>
      <c r="D6" s="33">
        <v>3.3</v>
      </c>
      <c r="E6" s="31">
        <f t="shared" si="0"/>
        <v>4.5696049999999993</v>
      </c>
      <c r="F6" s="17">
        <f t="shared" si="1"/>
        <v>3.1909999999999998</v>
      </c>
      <c r="G6" s="33">
        <f t="shared" si="2"/>
        <v>1.8123950000000002</v>
      </c>
      <c r="H6" s="29">
        <f t="shared" ref="H6:H24" si="3">$C$27*$D$25</f>
        <v>4.3057799999999986</v>
      </c>
      <c r="I6" s="17">
        <f t="shared" ref="I6:I24" si="4">$D$25</f>
        <v>1.8884999999999994</v>
      </c>
      <c r="J6" s="25">
        <f t="shared" ref="J6:J24" si="5">$C$28*$D$25</f>
        <v>0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>
      <c r="A7" s="16"/>
      <c r="B7" s="24">
        <v>3</v>
      </c>
      <c r="C7" s="32">
        <v>4.3</v>
      </c>
      <c r="D7" s="33">
        <v>2</v>
      </c>
      <c r="E7" s="31">
        <f t="shared" si="0"/>
        <v>4.5696049999999993</v>
      </c>
      <c r="F7" s="17">
        <f t="shared" si="1"/>
        <v>3.1909999999999998</v>
      </c>
      <c r="G7" s="33">
        <f t="shared" si="2"/>
        <v>1.8123950000000002</v>
      </c>
      <c r="H7" s="29">
        <f t="shared" si="3"/>
        <v>4.3057799999999986</v>
      </c>
      <c r="I7" s="17">
        <f t="shared" si="4"/>
        <v>1.8884999999999994</v>
      </c>
      <c r="J7" s="25">
        <f t="shared" si="5"/>
        <v>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>
      <c r="A8" s="16"/>
      <c r="B8" s="24">
        <v>4</v>
      </c>
      <c r="C8" s="32">
        <v>2.1</v>
      </c>
      <c r="D8" s="33">
        <v>0.5</v>
      </c>
      <c r="E8" s="31">
        <f t="shared" si="0"/>
        <v>4.5696049999999993</v>
      </c>
      <c r="F8" s="17">
        <f t="shared" si="1"/>
        <v>3.1909999999999998</v>
      </c>
      <c r="G8" s="33">
        <f t="shared" si="2"/>
        <v>1.8123950000000002</v>
      </c>
      <c r="H8" s="29">
        <f t="shared" si="3"/>
        <v>4.3057799999999986</v>
      </c>
      <c r="I8" s="17">
        <f t="shared" si="4"/>
        <v>1.8884999999999994</v>
      </c>
      <c r="J8" s="25">
        <f t="shared" si="5"/>
        <v>0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>
      <c r="A9" s="16"/>
      <c r="B9" s="24">
        <v>5</v>
      </c>
      <c r="C9" s="32">
        <v>2.2999999999999998</v>
      </c>
      <c r="D9" s="33">
        <v>0.6</v>
      </c>
      <c r="E9" s="31">
        <f t="shared" si="0"/>
        <v>4.5696049999999993</v>
      </c>
      <c r="F9" s="17">
        <f t="shared" si="1"/>
        <v>3.1909999999999998</v>
      </c>
      <c r="G9" s="33">
        <f t="shared" si="2"/>
        <v>1.8123950000000002</v>
      </c>
      <c r="H9" s="29">
        <f t="shared" si="3"/>
        <v>4.3057799999999986</v>
      </c>
      <c r="I9" s="17">
        <f t="shared" si="4"/>
        <v>1.8884999999999994</v>
      </c>
      <c r="J9" s="25">
        <f t="shared" si="5"/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>
      <c r="A10" s="16"/>
      <c r="B10" s="24">
        <v>6</v>
      </c>
      <c r="C10" s="32">
        <v>1.9</v>
      </c>
      <c r="D10" s="33">
        <v>0.3</v>
      </c>
      <c r="E10" s="31">
        <f t="shared" si="0"/>
        <v>4.5696049999999993</v>
      </c>
      <c r="F10" s="17">
        <f t="shared" si="1"/>
        <v>3.1909999999999998</v>
      </c>
      <c r="G10" s="33">
        <f t="shared" si="2"/>
        <v>1.8123950000000002</v>
      </c>
      <c r="H10" s="29">
        <f t="shared" si="3"/>
        <v>4.3057799999999986</v>
      </c>
      <c r="I10" s="17">
        <f t="shared" si="4"/>
        <v>1.8884999999999994</v>
      </c>
      <c r="J10" s="25">
        <f t="shared" si="5"/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>
      <c r="A11" s="16"/>
      <c r="B11" s="24">
        <v>7</v>
      </c>
      <c r="C11" s="32">
        <v>3.9</v>
      </c>
      <c r="D11" s="33">
        <v>3.8</v>
      </c>
      <c r="E11" s="31">
        <f t="shared" si="0"/>
        <v>4.5696049999999993</v>
      </c>
      <c r="F11" s="17">
        <f t="shared" si="1"/>
        <v>3.1909999999999998</v>
      </c>
      <c r="G11" s="33">
        <f t="shared" si="2"/>
        <v>1.8123950000000002</v>
      </c>
      <c r="H11" s="29">
        <f t="shared" si="3"/>
        <v>4.3057799999999986</v>
      </c>
      <c r="I11" s="17">
        <f t="shared" si="4"/>
        <v>1.8884999999999994</v>
      </c>
      <c r="J11" s="25">
        <f t="shared" si="5"/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>
      <c r="A12" s="16"/>
      <c r="B12" s="24">
        <v>8</v>
      </c>
      <c r="C12" s="32">
        <v>4.2</v>
      </c>
      <c r="D12" s="33">
        <v>2.2000000000000002</v>
      </c>
      <c r="E12" s="31">
        <f t="shared" si="0"/>
        <v>4.5696049999999993</v>
      </c>
      <c r="F12" s="17">
        <f t="shared" si="1"/>
        <v>3.1909999999999998</v>
      </c>
      <c r="G12" s="33">
        <f t="shared" si="2"/>
        <v>1.8123950000000002</v>
      </c>
      <c r="H12" s="29">
        <f t="shared" si="3"/>
        <v>4.3057799999999986</v>
      </c>
      <c r="I12" s="17">
        <f t="shared" si="4"/>
        <v>1.8884999999999994</v>
      </c>
      <c r="J12" s="25">
        <f t="shared" si="5"/>
        <v>0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>
      <c r="A13" s="16"/>
      <c r="B13" s="24">
        <v>9</v>
      </c>
      <c r="C13" s="32">
        <v>4.5</v>
      </c>
      <c r="D13" s="33">
        <v>4</v>
      </c>
      <c r="E13" s="31">
        <f t="shared" si="0"/>
        <v>4.5696049999999993</v>
      </c>
      <c r="F13" s="17">
        <f t="shared" si="1"/>
        <v>3.1909999999999998</v>
      </c>
      <c r="G13" s="33">
        <f t="shared" si="2"/>
        <v>1.8123950000000002</v>
      </c>
      <c r="H13" s="29">
        <f t="shared" si="3"/>
        <v>4.3057799999999986</v>
      </c>
      <c r="I13" s="17">
        <f t="shared" si="4"/>
        <v>1.8884999999999994</v>
      </c>
      <c r="J13" s="25">
        <f t="shared" si="5"/>
        <v>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>
      <c r="A14" s="16"/>
      <c r="B14" s="24">
        <v>10</v>
      </c>
      <c r="C14" s="32">
        <v>4.3</v>
      </c>
      <c r="D14" s="33">
        <v>3.7</v>
      </c>
      <c r="E14" s="31">
        <f t="shared" si="0"/>
        <v>4.5696049999999993</v>
      </c>
      <c r="F14" s="17">
        <f t="shared" si="1"/>
        <v>3.1909999999999998</v>
      </c>
      <c r="G14" s="33">
        <f t="shared" si="2"/>
        <v>1.8123950000000002</v>
      </c>
      <c r="H14" s="29">
        <f t="shared" si="3"/>
        <v>4.3057799999999986</v>
      </c>
      <c r="I14" s="17">
        <f t="shared" si="4"/>
        <v>1.8884999999999994</v>
      </c>
      <c r="J14" s="25">
        <f t="shared" si="5"/>
        <v>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>
      <c r="A15" s="16"/>
      <c r="B15" s="24">
        <v>11</v>
      </c>
      <c r="C15" s="32">
        <v>1.85</v>
      </c>
      <c r="D15" s="33">
        <v>0.2</v>
      </c>
      <c r="E15" s="31">
        <f t="shared" si="0"/>
        <v>4.5696049999999993</v>
      </c>
      <c r="F15" s="17">
        <f t="shared" si="1"/>
        <v>3.1909999999999998</v>
      </c>
      <c r="G15" s="33">
        <f t="shared" si="2"/>
        <v>1.8123950000000002</v>
      </c>
      <c r="H15" s="29">
        <f t="shared" si="3"/>
        <v>4.3057799999999986</v>
      </c>
      <c r="I15" s="17">
        <f t="shared" si="4"/>
        <v>1.8884999999999994</v>
      </c>
      <c r="J15" s="25">
        <f t="shared" si="5"/>
        <v>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>
      <c r="A16" s="16"/>
      <c r="B16" s="24">
        <v>12</v>
      </c>
      <c r="C16" s="32">
        <v>2.7</v>
      </c>
      <c r="D16" s="33">
        <v>0.5</v>
      </c>
      <c r="E16" s="31">
        <f t="shared" si="0"/>
        <v>4.5696049999999993</v>
      </c>
      <c r="F16" s="17">
        <f t="shared" si="1"/>
        <v>3.1909999999999998</v>
      </c>
      <c r="G16" s="33">
        <f t="shared" si="2"/>
        <v>1.8123950000000002</v>
      </c>
      <c r="H16" s="29">
        <f t="shared" si="3"/>
        <v>4.3057799999999986</v>
      </c>
      <c r="I16" s="17">
        <f t="shared" si="4"/>
        <v>1.8884999999999994</v>
      </c>
      <c r="J16" s="25">
        <f t="shared" si="5"/>
        <v>0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>
      <c r="A17" s="16"/>
      <c r="B17" s="24">
        <v>13</v>
      </c>
      <c r="C17" s="32">
        <v>2.5</v>
      </c>
      <c r="D17" s="33">
        <v>0.4</v>
      </c>
      <c r="E17" s="31">
        <f t="shared" si="0"/>
        <v>4.5696049999999993</v>
      </c>
      <c r="F17" s="17">
        <f t="shared" si="1"/>
        <v>3.1909999999999998</v>
      </c>
      <c r="G17" s="33">
        <f t="shared" si="2"/>
        <v>1.8123950000000002</v>
      </c>
      <c r="H17" s="29">
        <f t="shared" si="3"/>
        <v>4.3057799999999986</v>
      </c>
      <c r="I17" s="17">
        <f t="shared" si="4"/>
        <v>1.8884999999999994</v>
      </c>
      <c r="J17" s="25">
        <f t="shared" si="5"/>
        <v>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>
      <c r="A18" s="16"/>
      <c r="B18" s="24">
        <v>14</v>
      </c>
      <c r="C18" s="32">
        <v>2.1</v>
      </c>
      <c r="D18" s="33">
        <v>0.3</v>
      </c>
      <c r="E18" s="31">
        <f t="shared" si="0"/>
        <v>4.5696049999999993</v>
      </c>
      <c r="F18" s="17">
        <f t="shared" si="1"/>
        <v>3.1909999999999998</v>
      </c>
      <c r="G18" s="33">
        <f t="shared" si="2"/>
        <v>1.8123950000000002</v>
      </c>
      <c r="H18" s="29">
        <f t="shared" si="3"/>
        <v>4.3057799999999986</v>
      </c>
      <c r="I18" s="17">
        <f t="shared" si="4"/>
        <v>1.8884999999999994</v>
      </c>
      <c r="J18" s="25">
        <f t="shared" si="5"/>
        <v>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>
      <c r="A19" s="16"/>
      <c r="B19" s="24">
        <v>15</v>
      </c>
      <c r="C19" s="32">
        <v>4.49</v>
      </c>
      <c r="D19" s="33">
        <v>3.7</v>
      </c>
      <c r="E19" s="31">
        <f t="shared" si="0"/>
        <v>4.5696049999999993</v>
      </c>
      <c r="F19" s="17">
        <f t="shared" si="1"/>
        <v>3.1909999999999998</v>
      </c>
      <c r="G19" s="33">
        <f t="shared" si="2"/>
        <v>1.8123950000000002</v>
      </c>
      <c r="H19" s="29">
        <f t="shared" si="3"/>
        <v>4.3057799999999986</v>
      </c>
      <c r="I19" s="17">
        <f t="shared" si="4"/>
        <v>1.8884999999999994</v>
      </c>
      <c r="J19" s="25">
        <f t="shared" si="5"/>
        <v>0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>
      <c r="A20" s="16"/>
      <c r="B20" s="24">
        <v>16</v>
      </c>
      <c r="C20" s="32">
        <v>4.2</v>
      </c>
      <c r="D20" s="33">
        <v>3.8</v>
      </c>
      <c r="E20" s="31">
        <f t="shared" si="0"/>
        <v>4.5696049999999993</v>
      </c>
      <c r="F20" s="17">
        <f t="shared" si="1"/>
        <v>3.1909999999999998</v>
      </c>
      <c r="G20" s="33">
        <f t="shared" si="2"/>
        <v>1.8123950000000002</v>
      </c>
      <c r="H20" s="29">
        <f t="shared" si="3"/>
        <v>4.3057799999999986</v>
      </c>
      <c r="I20" s="17">
        <f t="shared" si="4"/>
        <v>1.8884999999999994</v>
      </c>
      <c r="J20" s="25">
        <f t="shared" si="5"/>
        <v>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>
      <c r="A21" s="16"/>
      <c r="B21" s="24">
        <v>17</v>
      </c>
      <c r="C21" s="32">
        <v>4.0999999999999996</v>
      </c>
      <c r="D21" s="33">
        <v>4.2699999999999996</v>
      </c>
      <c r="E21" s="31">
        <f t="shared" si="0"/>
        <v>4.5696049999999993</v>
      </c>
      <c r="F21" s="17">
        <f t="shared" si="1"/>
        <v>3.1909999999999998</v>
      </c>
      <c r="G21" s="33">
        <f t="shared" si="2"/>
        <v>1.8123950000000002</v>
      </c>
      <c r="H21" s="29">
        <f t="shared" si="3"/>
        <v>4.3057799999999986</v>
      </c>
      <c r="I21" s="17">
        <f t="shared" si="4"/>
        <v>1.8884999999999994</v>
      </c>
      <c r="J21" s="25">
        <f t="shared" si="5"/>
        <v>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>
      <c r="A22" s="16"/>
      <c r="B22" s="24">
        <v>18</v>
      </c>
      <c r="C22" s="32">
        <v>2.2999999999999998</v>
      </c>
      <c r="D22" s="33">
        <v>0.3</v>
      </c>
      <c r="E22" s="31">
        <f t="shared" si="0"/>
        <v>4.5696049999999993</v>
      </c>
      <c r="F22" s="17">
        <f t="shared" si="1"/>
        <v>3.1909999999999998</v>
      </c>
      <c r="G22" s="33">
        <f t="shared" si="2"/>
        <v>1.8123950000000002</v>
      </c>
      <c r="H22" s="29">
        <f t="shared" si="3"/>
        <v>4.3057799999999986</v>
      </c>
      <c r="I22" s="17">
        <f t="shared" si="4"/>
        <v>1.8884999999999994</v>
      </c>
      <c r="J22" s="25">
        <f t="shared" si="5"/>
        <v>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>
      <c r="A23" s="16"/>
      <c r="B23" s="24">
        <v>19</v>
      </c>
      <c r="C23" s="32">
        <v>1.83</v>
      </c>
      <c r="D23" s="33">
        <v>0.6</v>
      </c>
      <c r="E23" s="31">
        <f t="shared" si="0"/>
        <v>4.5696049999999993</v>
      </c>
      <c r="F23" s="17">
        <f t="shared" si="1"/>
        <v>3.1909999999999998</v>
      </c>
      <c r="G23" s="33">
        <f t="shared" si="2"/>
        <v>1.8123950000000002</v>
      </c>
      <c r="H23" s="29">
        <f t="shared" si="3"/>
        <v>4.3057799999999986</v>
      </c>
      <c r="I23" s="17">
        <f t="shared" si="4"/>
        <v>1.8884999999999994</v>
      </c>
      <c r="J23" s="25">
        <f t="shared" si="5"/>
        <v>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5" thickBot="1">
      <c r="A24" s="16"/>
      <c r="B24" s="26">
        <v>20</v>
      </c>
      <c r="C24" s="36">
        <v>1.85</v>
      </c>
      <c r="D24" s="35">
        <v>0.3</v>
      </c>
      <c r="E24" s="34">
        <f t="shared" si="0"/>
        <v>4.5696049999999993</v>
      </c>
      <c r="F24" s="27">
        <f t="shared" si="1"/>
        <v>3.1909999999999998</v>
      </c>
      <c r="G24" s="35">
        <f t="shared" si="2"/>
        <v>1.8123950000000002</v>
      </c>
      <c r="H24" s="30">
        <f t="shared" si="3"/>
        <v>4.3057799999999986</v>
      </c>
      <c r="I24" s="27">
        <f t="shared" si="4"/>
        <v>1.8884999999999994</v>
      </c>
      <c r="J24" s="28">
        <f t="shared" si="5"/>
        <v>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5" thickBot="1">
      <c r="A25" s="16"/>
      <c r="B25" s="18" t="s">
        <v>2</v>
      </c>
      <c r="C25" s="19">
        <f>AVERAGE(C5:C24)</f>
        <v>3.1909999999999998</v>
      </c>
      <c r="D25" s="20">
        <f>AVERAGE(D5:D24)</f>
        <v>1.8884999999999994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>
      <c r="A26" s="16"/>
      <c r="B26" s="16" t="s">
        <v>33</v>
      </c>
      <c r="C26" s="16">
        <v>0.73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>
      <c r="A27" s="16"/>
      <c r="B27" s="16" t="s">
        <v>34</v>
      </c>
      <c r="C27" s="16">
        <v>2.2799999999999998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>
      <c r="A28" s="16"/>
      <c r="B28" s="16" t="s">
        <v>35</v>
      </c>
      <c r="C28" s="16">
        <v>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>
      <c r="A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33" customHeight="1">
      <c r="A30" s="16"/>
      <c r="B30" s="44" t="s">
        <v>40</v>
      </c>
      <c r="C30" s="45"/>
      <c r="D30" s="45"/>
      <c r="E30" s="45"/>
      <c r="F30" s="45"/>
      <c r="G30" s="45"/>
      <c r="H30" s="45"/>
      <c r="I30" s="45"/>
      <c r="J30" s="4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24" customHeight="1">
      <c r="A31" s="16"/>
      <c r="B31" s="43" t="s">
        <v>50</v>
      </c>
      <c r="C31" s="43"/>
      <c r="D31" s="43"/>
      <c r="E31" s="43"/>
      <c r="F31" s="43"/>
      <c r="G31" s="43"/>
      <c r="H31" s="43"/>
      <c r="I31" s="43"/>
      <c r="J31" s="43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21" customHeight="1">
      <c r="A32" s="16"/>
      <c r="B32" s="43"/>
      <c r="C32" s="43"/>
      <c r="D32" s="43"/>
      <c r="E32" s="43"/>
      <c r="F32" s="43"/>
      <c r="G32" s="43"/>
      <c r="H32" s="43"/>
      <c r="I32" s="43"/>
      <c r="J32" s="43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5">
      <c r="A35" s="16"/>
      <c r="B35" s="38" t="s">
        <v>44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5">
      <c r="A36" s="16"/>
      <c r="B36" s="38" t="s">
        <v>45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5">
      <c r="A37" s="16"/>
      <c r="B37" s="38" t="s">
        <v>46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</sheetData>
  <mergeCells count="4">
    <mergeCell ref="E3:G3"/>
    <mergeCell ref="H3:J3"/>
    <mergeCell ref="B31:J32"/>
    <mergeCell ref="B30:J30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6"/>
  <sheetViews>
    <sheetView zoomScale="125" zoomScaleNormal="125" zoomScalePageLayoutView="125" workbookViewId="0">
      <selection activeCell="E36" sqref="E36"/>
    </sheetView>
  </sheetViews>
  <sheetFormatPr baseColWidth="10" defaultRowHeight="13" x14ac:dyDescent="0"/>
  <cols>
    <col min="1" max="1" width="10.83203125" style="1"/>
    <col min="2" max="2" width="21.6640625" style="1" customWidth="1"/>
    <col min="3" max="3" width="10.83203125" style="1"/>
    <col min="4" max="4" width="2.5" style="1" customWidth="1"/>
    <col min="5" max="5" width="10.83203125" style="1"/>
    <col min="6" max="6" width="8" style="1" bestFit="1" customWidth="1"/>
    <col min="7" max="7" width="20.33203125" style="1" customWidth="1"/>
    <col min="8" max="8" width="10.83203125" style="1"/>
    <col min="9" max="9" width="26.6640625" style="1" customWidth="1"/>
    <col min="10" max="10" width="15.5" style="1" customWidth="1"/>
    <col min="11" max="12" width="10.83203125" style="1"/>
    <col min="13" max="13" width="14" style="1" bestFit="1" customWidth="1"/>
    <col min="14" max="16384" width="10.83203125" style="1"/>
  </cols>
  <sheetData>
    <row r="2" spans="2:17">
      <c r="B2" s="1" t="s">
        <v>4</v>
      </c>
      <c r="C2" s="1">
        <v>30</v>
      </c>
    </row>
    <row r="3" spans="2:17">
      <c r="B3" s="1" t="s">
        <v>5</v>
      </c>
      <c r="C3" s="1">
        <v>5</v>
      </c>
    </row>
    <row r="5" spans="2:17">
      <c r="B5" s="2" t="s">
        <v>6</v>
      </c>
    </row>
    <row r="6" spans="2:17">
      <c r="B6" s="1" t="s">
        <v>7</v>
      </c>
      <c r="C6" s="1">
        <v>32</v>
      </c>
    </row>
    <row r="7" spans="2:17">
      <c r="B7" s="1" t="s">
        <v>8</v>
      </c>
      <c r="C7" s="3">
        <v>3</v>
      </c>
    </row>
    <row r="9" spans="2:17" ht="15">
      <c r="B9" s="2" t="s">
        <v>9</v>
      </c>
      <c r="C9" s="1">
        <v>32</v>
      </c>
      <c r="D9" s="1" t="s">
        <v>10</v>
      </c>
      <c r="E9" s="4">
        <v>2</v>
      </c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ht="15">
      <c r="B10" s="2" t="s">
        <v>11</v>
      </c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2:17" ht="15"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15">
      <c r="B12" s="1" t="s">
        <v>12</v>
      </c>
      <c r="C12" s="6">
        <v>17</v>
      </c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ht="15">
      <c r="B13" s="1" t="s">
        <v>13</v>
      </c>
      <c r="C13" s="6">
        <v>5</v>
      </c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 ht="15">
      <c r="B14" s="1" t="s">
        <v>14</v>
      </c>
      <c r="C14" s="6">
        <v>19</v>
      </c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2:17" ht="15">
      <c r="B15" s="1" t="s">
        <v>15</v>
      </c>
      <c r="C15" s="6">
        <v>6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2:17" ht="15"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ht="15">
      <c r="B17" s="7" t="s">
        <v>16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ht="15">
      <c r="B18" s="1" t="s">
        <v>17</v>
      </c>
      <c r="C18" s="1">
        <v>2.33</v>
      </c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ht="15">
      <c r="B19" s="1" t="s">
        <v>18</v>
      </c>
      <c r="C19" s="8">
        <f>C7/C18</f>
        <v>1.2875536480686696</v>
      </c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ht="15"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ht="15">
      <c r="B21" s="2" t="s">
        <v>19</v>
      </c>
      <c r="E21" s="9" t="s">
        <v>20</v>
      </c>
      <c r="F21" s="1">
        <f>C9+E9</f>
        <v>34</v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17" ht="15">
      <c r="B22" s="9" t="s">
        <v>21</v>
      </c>
      <c r="C22" s="1">
        <f>C6</f>
        <v>32</v>
      </c>
      <c r="E22" s="9" t="s">
        <v>22</v>
      </c>
      <c r="F22" s="1">
        <f>C9</f>
        <v>32</v>
      </c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ht="15">
      <c r="B23" s="1" t="s">
        <v>23</v>
      </c>
      <c r="C23" s="10">
        <f>NORMSDIST(($F$23-$F$22)/$C$19)</f>
        <v>6.0171760371038843E-2</v>
      </c>
      <c r="D23" s="11"/>
      <c r="E23" s="9" t="s">
        <v>24</v>
      </c>
      <c r="F23" s="1">
        <f>C9-E9</f>
        <v>30</v>
      </c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ht="15">
      <c r="B24" s="1" t="s">
        <v>25</v>
      </c>
      <c r="C24" s="10">
        <f>NORMSDIST(($F$21-$F$22)/$C$19)-$C$23</f>
        <v>0.87965647925792223</v>
      </c>
      <c r="D24" s="12"/>
      <c r="E24" s="10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ht="15">
      <c r="B25" s="1" t="s">
        <v>26</v>
      </c>
      <c r="C25" s="10">
        <f>1-NORMSDIST(($F$21-$F$22)/$C$19)</f>
        <v>6.0171760371038885E-2</v>
      </c>
      <c r="D25" s="11"/>
      <c r="E25" s="10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ht="15">
      <c r="B26" s="2" t="s">
        <v>27</v>
      </c>
      <c r="C26" s="13">
        <f>(($C$12+$C$14+C15)*C23+($C$12+$C$14)*C24+($C$12+$C$14+$C$13)*C25)/(C24+C25)</f>
        <v>39.009137859653315</v>
      </c>
      <c r="D26" s="14"/>
      <c r="E26" s="37" t="s">
        <v>47</v>
      </c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2:17" ht="15"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17" ht="15">
      <c r="B28" s="7" t="s">
        <v>28</v>
      </c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ht="15">
      <c r="B29" s="47" t="s">
        <v>29</v>
      </c>
      <c r="C29" s="47"/>
      <c r="D29" s="47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>
      <c r="B30" s="9" t="s">
        <v>21</v>
      </c>
      <c r="C30" s="1" t="s">
        <v>30</v>
      </c>
      <c r="E30" s="9"/>
    </row>
    <row r="31" spans="2:17">
      <c r="B31" s="1" t="s">
        <v>31</v>
      </c>
      <c r="C31" s="15">
        <f>F23+(3.59*C19)</f>
        <v>34.622317596566525</v>
      </c>
      <c r="D31" s="12"/>
      <c r="E31" s="9"/>
    </row>
    <row r="32" spans="2:17">
      <c r="B32" s="1" t="s">
        <v>23</v>
      </c>
      <c r="C32" s="10">
        <f>NORMSDIST(($F$23-$C$31)/$C$19)</f>
        <v>1.6533898072010924E-4</v>
      </c>
      <c r="D32" s="12"/>
      <c r="E32" s="9"/>
    </row>
    <row r="33" spans="2:5">
      <c r="B33" s="1" t="s">
        <v>25</v>
      </c>
      <c r="C33" s="10">
        <f>NORMSDIST(($F$21-$C$31)/$C$19)-$C$32</f>
        <v>0.31426419888045709</v>
      </c>
      <c r="D33" s="12"/>
      <c r="E33" s="10"/>
    </row>
    <row r="34" spans="2:5">
      <c r="B34" s="1" t="s">
        <v>26</v>
      </c>
      <c r="C34" s="10">
        <f>1-NORMSDIST(($F$21-$C$31)/$C$19)</f>
        <v>0.68557046213882278</v>
      </c>
      <c r="D34" s="14"/>
      <c r="E34" s="10"/>
    </row>
    <row r="35" spans="2:5">
      <c r="B35" s="2" t="s">
        <v>27</v>
      </c>
      <c r="C35" s="13">
        <f>(($C$12+$C$14+C15)*C32+($C$12+$C$14)*C33+($C$12+$C$14+$C$13)*C34)/(C33+C34)</f>
        <v>39.435364547557057</v>
      </c>
      <c r="E35" s="2" t="s">
        <v>32</v>
      </c>
    </row>
    <row r="36" spans="2:5">
      <c r="C36" s="7" t="s">
        <v>48</v>
      </c>
      <c r="D36" s="7"/>
      <c r="E36" s="7" t="s">
        <v>49</v>
      </c>
    </row>
  </sheetData>
  <mergeCells count="1">
    <mergeCell ref="B29:D2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Primera pregunta</vt:lpstr>
      <vt:lpstr>Segunda pregunta</vt:lpstr>
      <vt:lpstr>Tercera pregunta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Fenando</dc:creator>
  <cp:lastModifiedBy>Enrique Leon</cp:lastModifiedBy>
  <dcterms:created xsi:type="dcterms:W3CDTF">2019-02-21T19:50:13Z</dcterms:created>
  <dcterms:modified xsi:type="dcterms:W3CDTF">2020-03-03T00:52:31Z</dcterms:modified>
</cp:coreProperties>
</file>