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80" yWindow="0" windowWidth="26960" windowHeight="16480" tabRatio="500" activeTab="3"/>
  </bookViews>
  <sheets>
    <sheet name="Primera pregunta" sheetId="2" r:id="rId1"/>
    <sheet name="Segunda pregunta" sheetId="4" r:id="rId2"/>
    <sheet name="Tercera pregunta" sheetId="5" r:id="rId3"/>
    <sheet name="Cuarta pregunta" sheetId="1" r:id="rId4"/>
  </sheets>
  <externalReferences>
    <externalReference r:id="rId5"/>
  </externalReferences>
  <definedNames>
    <definedName name="units">[1]Colas!$E$5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5" i="5" l="1"/>
  <c r="O6" i="5"/>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9" i="5"/>
  <c r="P29" i="5"/>
  <c r="O30" i="5"/>
  <c r="P30" i="5"/>
  <c r="O31" i="5"/>
  <c r="P31" i="5"/>
  <c r="O32" i="5"/>
  <c r="P32" i="5"/>
  <c r="O33" i="5"/>
  <c r="P33"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7" i="5"/>
  <c r="P57" i="5"/>
  <c r="O58" i="5"/>
  <c r="P58" i="5"/>
  <c r="O59" i="5"/>
  <c r="P59" i="5"/>
  <c r="O60" i="5"/>
  <c r="P60" i="5"/>
  <c r="O61" i="5"/>
  <c r="P61" i="5"/>
  <c r="O62" i="5"/>
  <c r="P62" i="5"/>
  <c r="N55" i="5"/>
  <c r="L1" i="5"/>
  <c r="O1" i="5"/>
  <c r="L8" i="5"/>
  <c r="L9" i="5"/>
  <c r="L10" i="5"/>
  <c r="L11" i="5"/>
  <c r="L12" i="5"/>
  <c r="L13" i="5"/>
  <c r="L14" i="5"/>
  <c r="L15" i="5"/>
  <c r="L16" i="5"/>
  <c r="L17" i="5"/>
  <c r="L18" i="5"/>
  <c r="L19" i="5"/>
  <c r="L20" i="5"/>
  <c r="L21" i="5"/>
  <c r="L22" i="5"/>
  <c r="L23" i="5"/>
  <c r="L24" i="5"/>
  <c r="L25" i="5"/>
  <c r="L26" i="5"/>
  <c r="L27" i="5"/>
  <c r="Q3" i="5"/>
  <c r="L2" i="5"/>
  <c r="L3" i="5"/>
  <c r="L5" i="5"/>
  <c r="M7" i="5"/>
  <c r="M8" i="5"/>
  <c r="M9" i="5"/>
  <c r="M10" i="5"/>
  <c r="M11" i="5"/>
  <c r="M12" i="5"/>
  <c r="M13" i="5"/>
  <c r="M14" i="5"/>
  <c r="M15" i="5"/>
  <c r="M16" i="5"/>
  <c r="M17" i="5"/>
  <c r="M18" i="5"/>
  <c r="M19" i="5"/>
  <c r="M20" i="5"/>
  <c r="M21" i="5"/>
  <c r="M22" i="5"/>
  <c r="M23" i="5"/>
  <c r="M24" i="5"/>
  <c r="M25" i="5"/>
  <c r="M26" i="5"/>
  <c r="M27" i="5"/>
  <c r="M29" i="5"/>
  <c r="M30" i="5"/>
  <c r="M31" i="5"/>
  <c r="M32" i="5"/>
  <c r="M33" i="5"/>
  <c r="M41" i="5"/>
  <c r="M42" i="5"/>
  <c r="M43" i="5"/>
  <c r="M44" i="5"/>
  <c r="M45" i="5"/>
  <c r="M46" i="5"/>
  <c r="M47" i="5"/>
  <c r="M48" i="5"/>
  <c r="M49" i="5"/>
  <c r="M50" i="5"/>
  <c r="M51" i="5"/>
  <c r="M52" i="5"/>
  <c r="M53" i="5"/>
  <c r="M54" i="5"/>
  <c r="M55" i="5"/>
  <c r="N54" i="5"/>
  <c r="N53" i="5"/>
  <c r="N52" i="5"/>
  <c r="N51" i="5"/>
  <c r="N50" i="5"/>
  <c r="N49" i="5"/>
  <c r="N48" i="5"/>
  <c r="N47" i="5"/>
  <c r="N46" i="5"/>
  <c r="N45" i="5"/>
  <c r="N44" i="5"/>
  <c r="N43" i="5"/>
  <c r="N42" i="5"/>
  <c r="N41" i="5"/>
  <c r="N33" i="5"/>
  <c r="N32" i="5"/>
  <c r="N31" i="5"/>
  <c r="N30" i="5"/>
  <c r="N29" i="5"/>
  <c r="B28" i="5"/>
  <c r="C28" i="5"/>
  <c r="E28" i="5"/>
  <c r="F28" i="5"/>
  <c r="G28" i="5"/>
  <c r="H28" i="5"/>
  <c r="I28" i="5"/>
  <c r="J28" i="5"/>
  <c r="N27" i="5"/>
  <c r="B27" i="5"/>
  <c r="C27" i="5"/>
  <c r="E27" i="5"/>
  <c r="F27" i="5"/>
  <c r="G27" i="5"/>
  <c r="H27" i="5"/>
  <c r="I27" i="5"/>
  <c r="J27" i="5"/>
  <c r="N26" i="5"/>
  <c r="B26" i="5"/>
  <c r="C26" i="5"/>
  <c r="E26" i="5"/>
  <c r="F26" i="5"/>
  <c r="G26" i="5"/>
  <c r="H26" i="5"/>
  <c r="I26" i="5"/>
  <c r="J26" i="5"/>
  <c r="N25" i="5"/>
  <c r="B25" i="5"/>
  <c r="C25" i="5"/>
  <c r="E25" i="5"/>
  <c r="F25" i="5"/>
  <c r="G25" i="5"/>
  <c r="H25" i="5"/>
  <c r="I25" i="5"/>
  <c r="J25" i="5"/>
  <c r="N24" i="5"/>
  <c r="N23" i="5"/>
  <c r="N22" i="5"/>
  <c r="N21" i="5"/>
  <c r="N20" i="5"/>
  <c r="N19" i="5"/>
  <c r="N18" i="5"/>
  <c r="N17" i="5"/>
  <c r="N16" i="5"/>
  <c r="N15" i="5"/>
  <c r="N14" i="5"/>
  <c r="N13" i="5"/>
  <c r="N12" i="5"/>
  <c r="N7" i="5"/>
  <c r="N8" i="5"/>
  <c r="N9" i="5"/>
  <c r="N10" i="5"/>
  <c r="N11" i="5"/>
  <c r="N5" i="5"/>
  <c r="F12" i="5"/>
  <c r="F7" i="5"/>
  <c r="F8" i="5"/>
  <c r="F10" i="5"/>
  <c r="F11" i="5"/>
  <c r="H11" i="5"/>
  <c r="G11" i="5"/>
  <c r="H10" i="5"/>
  <c r="G10" i="5"/>
  <c r="F6" i="5"/>
  <c r="F9" i="5"/>
  <c r="B5" i="5"/>
  <c r="F3" i="5"/>
  <c r="F2" i="5"/>
  <c r="F29" i="4"/>
  <c r="G26" i="4"/>
  <c r="G27" i="4"/>
  <c r="G29" i="4"/>
  <c r="H26" i="4"/>
  <c r="H27" i="4"/>
  <c r="H29" i="4"/>
  <c r="H22" i="4"/>
  <c r="F22" i="4"/>
  <c r="C18" i="1"/>
  <c r="E4" i="1"/>
  <c r="E5" i="1"/>
  <c r="E6" i="1"/>
  <c r="E7" i="1"/>
  <c r="E8" i="1"/>
  <c r="E9" i="1"/>
  <c r="E10" i="1"/>
  <c r="E11" i="1"/>
  <c r="E12" i="1"/>
  <c r="E13" i="1"/>
  <c r="E14" i="1"/>
  <c r="E15" i="1"/>
  <c r="E16" i="1"/>
  <c r="E17" i="1"/>
  <c r="E3" i="1"/>
  <c r="G4" i="2"/>
  <c r="G5" i="2"/>
  <c r="G6" i="2"/>
  <c r="G7" i="2"/>
  <c r="G8" i="2"/>
  <c r="G9" i="2"/>
  <c r="G10" i="2"/>
  <c r="G11" i="2"/>
  <c r="G12" i="2"/>
  <c r="G13" i="2"/>
  <c r="G14" i="2"/>
  <c r="G15" i="2"/>
  <c r="G16" i="2"/>
  <c r="G17" i="2"/>
  <c r="G18" i="2"/>
  <c r="G19" i="2"/>
  <c r="G20" i="2"/>
  <c r="G21" i="2"/>
  <c r="G22" i="2"/>
  <c r="G23" i="2"/>
  <c r="G24" i="2"/>
  <c r="G25" i="2"/>
  <c r="G26" i="2"/>
  <c r="G27" i="2"/>
  <c r="G28" i="2"/>
  <c r="G30" i="2"/>
  <c r="G31" i="2"/>
  <c r="H4" i="2"/>
  <c r="H5" i="2"/>
  <c r="H6" i="2"/>
  <c r="H7" i="2"/>
  <c r="H8" i="2"/>
  <c r="H9" i="2"/>
  <c r="H10" i="2"/>
  <c r="H11" i="2"/>
  <c r="H12" i="2"/>
  <c r="H13" i="2"/>
  <c r="H14" i="2"/>
  <c r="H15" i="2"/>
  <c r="H16" i="2"/>
  <c r="H17" i="2"/>
  <c r="H18" i="2"/>
  <c r="H19" i="2"/>
  <c r="H20" i="2"/>
  <c r="H21" i="2"/>
  <c r="H22" i="2"/>
  <c r="H23" i="2"/>
  <c r="H24" i="2"/>
  <c r="H25" i="2"/>
  <c r="H26" i="2"/>
  <c r="H27" i="2"/>
  <c r="H28" i="2"/>
  <c r="H29" i="2"/>
  <c r="C36" i="2"/>
  <c r="B43" i="2"/>
  <c r="C43" i="2"/>
  <c r="D43" i="2"/>
  <c r="E43" i="2"/>
  <c r="C41" i="2"/>
  <c r="C40" i="2"/>
  <c r="D40" i="2"/>
  <c r="E40" i="2"/>
  <c r="C39" i="2"/>
  <c r="D38" i="2"/>
  <c r="C38" i="2"/>
  <c r="C37" i="2"/>
  <c r="G29" i="2"/>
</calcChain>
</file>

<file path=xl/sharedStrings.xml><?xml version="1.0" encoding="utf-8"?>
<sst xmlns="http://schemas.openxmlformats.org/spreadsheetml/2006/main" count="107" uniqueCount="92">
  <si>
    <t>Sub grupo</t>
  </si>
  <si>
    <t>X1</t>
  </si>
  <si>
    <t>X2</t>
  </si>
  <si>
    <t>X3</t>
  </si>
  <si>
    <t>X4</t>
  </si>
  <si>
    <t xml:space="preserve"> x̅</t>
  </si>
  <si>
    <t xml:space="preserve"> R̅</t>
  </si>
  <si>
    <t>Especificación</t>
  </si>
  <si>
    <t>Ls</t>
  </si>
  <si>
    <t>Lc</t>
  </si>
  <si>
    <t>Li</t>
  </si>
  <si>
    <t>d2</t>
  </si>
  <si>
    <t>Sigma</t>
  </si>
  <si>
    <t>Cp</t>
  </si>
  <si>
    <t>Cpk</t>
  </si>
  <si>
    <t>Cpm</t>
  </si>
  <si>
    <t>t</t>
  </si>
  <si>
    <t>St</t>
  </si>
  <si>
    <t>Zt Ls</t>
  </si>
  <si>
    <t>Zt Li</t>
  </si>
  <si>
    <t>Buenas</t>
  </si>
  <si>
    <t>Defectuosas</t>
  </si>
  <si>
    <t>El estado del proceso es estable pero incapaz</t>
  </si>
  <si>
    <t>Analista</t>
  </si>
  <si>
    <t xml:space="preserve">Análisis de Créditos </t>
  </si>
  <si>
    <t>Incobrables obtenidos</t>
  </si>
  <si>
    <t>Analisis de Creditos</t>
  </si>
  <si>
    <t>R/ Se puede observar que los analistas 4, 14, 8 y 10 están por fuera de 3 desviaciones estándar por lo que su variabilidad es fuera de lo normal.  Podemos afirmar que su trabajo como analistas no es satisfactorio ya que otorgan créditos incobrables en una tasa mucho mayor que los demás, se debe proceder con un proceso de capacitación con ellos.</t>
  </si>
  <si>
    <t>Incobrable</t>
  </si>
  <si>
    <t>Matriz transicion</t>
  </si>
  <si>
    <t>CUENTAS</t>
  </si>
  <si>
    <t>Pagadas</t>
  </si>
  <si>
    <t>Incobrables</t>
  </si>
  <si>
    <t>Vencidas 1 mes</t>
  </si>
  <si>
    <t>Vencidas 2 meses</t>
  </si>
  <si>
    <t>Vencidas  1 mes</t>
  </si>
  <si>
    <t>MATRIZ - F</t>
  </si>
  <si>
    <t>MATRIZ - FA</t>
  </si>
  <si>
    <t>ESTADO PAGADO / INCOBRABLE</t>
  </si>
  <si>
    <t>Pagado</t>
  </si>
  <si>
    <t>Matriz M(1)</t>
  </si>
  <si>
    <t>Matriz M(2)</t>
  </si>
  <si>
    <t>FLUJO DE EFECTIVO</t>
  </si>
  <si>
    <t>Mes (0)</t>
  </si>
  <si>
    <t>Mes (1)</t>
  </si>
  <si>
    <t>Mes (2)</t>
  </si>
  <si>
    <t>Saldo Inicial</t>
  </si>
  <si>
    <t>INGRESOS</t>
  </si>
  <si>
    <t>GASTOS</t>
  </si>
  <si>
    <t>SALDO</t>
  </si>
  <si>
    <t>M/M/s queuing computations</t>
  </si>
  <si>
    <t>lambda/mu</t>
  </si>
  <si>
    <t>s-1</t>
  </si>
  <si>
    <t>THE ARRIVAL RATE SHOULD BE LESS THAN THE OVERALL SERVICE RATE!</t>
  </si>
  <si>
    <t>Arrival rate</t>
  </si>
  <si>
    <t>Assumes Poisson process for</t>
  </si>
  <si>
    <t>/s</t>
  </si>
  <si>
    <t xml:space="preserve"> </t>
  </si>
  <si>
    <t xml:space="preserve">Service rate </t>
  </si>
  <si>
    <t>arrivals and services.</t>
  </si>
  <si>
    <t xml:space="preserve"> s factorial =</t>
  </si>
  <si>
    <t xml:space="preserve">Number of servers </t>
  </si>
  <si>
    <t xml:space="preserve">  (max of 40)</t>
  </si>
  <si>
    <t>Time Unit</t>
  </si>
  <si>
    <t>hour</t>
  </si>
  <si>
    <t>P(0) =</t>
  </si>
  <si>
    <t>Utilization</t>
  </si>
  <si>
    <t>P(n)</t>
  </si>
  <si>
    <t>P(0), probability that the system is empty</t>
  </si>
  <si>
    <t>Lq, expected queue length</t>
  </si>
  <si>
    <t>L, expected number in system</t>
  </si>
  <si>
    <t>Wq, expected time in queue</t>
  </si>
  <si>
    <t>W, expected total time in system</t>
  </si>
  <si>
    <t>Probability that a customer waits</t>
  </si>
  <si>
    <t>l</t>
  </si>
  <si>
    <t>Wq</t>
  </si>
  <si>
    <t>Lq</t>
  </si>
  <si>
    <t>Cw</t>
  </si>
  <si>
    <t>Cs</t>
  </si>
  <si>
    <t>Total/hora</t>
  </si>
  <si>
    <t>Costo total</t>
  </si>
  <si>
    <t>300/8</t>
  </si>
  <si>
    <t>Tienda</t>
  </si>
  <si>
    <t>8 hrs</t>
  </si>
  <si>
    <t>C</t>
  </si>
  <si>
    <t>1 cola-varios servidores</t>
  </si>
  <si>
    <t>¨1/6</t>
  </si>
  <si>
    <t>¨1/10</t>
  </si>
  <si>
    <t>¨1/15</t>
  </si>
  <si>
    <t>¨1/20</t>
  </si>
  <si>
    <r>
      <t xml:space="preserve">l / </t>
    </r>
    <r>
      <rPr>
        <sz val="12"/>
        <rFont val="Calibri"/>
        <family val="2"/>
      </rPr>
      <t>µ</t>
    </r>
  </si>
  <si>
    <t>´=37,5/42,76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</si>
</sst>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General_)"/>
    <numFmt numFmtId="166" formatCode="0.0000_)"/>
  </numFmts>
  <fonts count="28"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mbria"/>
      <family val="1"/>
    </font>
    <font>
      <sz val="14"/>
      <color theme="1"/>
      <name val="Calibri"/>
      <family val="2"/>
      <scheme val="minor"/>
    </font>
    <font>
      <b/>
      <sz val="14"/>
      <color theme="1"/>
      <name val="Calibri"/>
      <family val="2"/>
      <scheme val="minor"/>
    </font>
    <font>
      <b/>
      <sz val="20"/>
      <color rgb="FFFF0000"/>
      <name val="Calibri"/>
      <family val="2"/>
      <scheme val="minor"/>
    </font>
    <font>
      <sz val="10"/>
      <name val="Verdana"/>
      <family val="2"/>
    </font>
    <font>
      <u/>
      <sz val="12"/>
      <color theme="10"/>
      <name val="Calibri"/>
      <family val="2"/>
      <scheme val="minor"/>
    </font>
    <font>
      <u/>
      <sz val="12"/>
      <color theme="11"/>
      <name val="Calibri"/>
      <family val="2"/>
      <scheme val="minor"/>
    </font>
    <font>
      <sz val="11"/>
      <name val="Calibri"/>
      <family val="2"/>
      <scheme val="minor"/>
    </font>
    <font>
      <sz val="12"/>
      <name val="Helv"/>
    </font>
    <font>
      <b/>
      <sz val="12"/>
      <color indexed="18"/>
      <name val="Arial"/>
      <family val="2"/>
    </font>
    <font>
      <sz val="12"/>
      <color indexed="8"/>
      <name val="Arial"/>
      <family val="2"/>
    </font>
    <font>
      <sz val="12"/>
      <name val="Arial"/>
      <family val="2"/>
    </font>
    <font>
      <b/>
      <sz val="12"/>
      <color indexed="8"/>
      <name val="Arial"/>
      <family val="2"/>
    </font>
    <font>
      <b/>
      <sz val="12"/>
      <color indexed="10"/>
      <name val="Arial"/>
      <family val="2"/>
    </font>
    <font>
      <sz val="10"/>
      <color indexed="18"/>
      <name val="Arial"/>
      <family val="2"/>
    </font>
    <font>
      <sz val="9"/>
      <color indexed="8"/>
      <name val="Arial"/>
      <family val="2"/>
    </font>
    <font>
      <sz val="10"/>
      <color indexed="8"/>
      <name val="Arial"/>
      <family val="2"/>
    </font>
    <font>
      <sz val="12"/>
      <color indexed="37"/>
      <name val="Arial"/>
      <family val="2"/>
    </font>
    <font>
      <sz val="12"/>
      <name val="Symbol"/>
      <family val="1"/>
      <charset val="2"/>
    </font>
    <font>
      <sz val="12"/>
      <name val="Times New Roman"/>
      <family val="1"/>
    </font>
    <font>
      <sz val="10"/>
      <name val="Arial"/>
      <family val="2"/>
    </font>
    <font>
      <sz val="12"/>
      <color theme="1"/>
      <name val="Arial"/>
      <family val="2"/>
    </font>
    <font>
      <sz val="12"/>
      <name val="Calibri"/>
      <family val="2"/>
    </font>
    <font>
      <sz val="12"/>
      <color rgb="FFFF0000"/>
      <name val="Arial"/>
      <family val="2"/>
    </font>
    <font>
      <sz val="12"/>
      <color indexed="10"/>
      <name val="Arial"/>
      <family val="2"/>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s>
  <borders count="23">
    <border>
      <left/>
      <right/>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rgb="FFFF0000"/>
      </left>
      <right style="thin">
        <color auto="1"/>
      </right>
      <top style="thin">
        <color auto="1"/>
      </top>
      <bottom style="thin">
        <color auto="1"/>
      </bottom>
      <diagonal/>
    </border>
    <border>
      <left style="thin">
        <color auto="1"/>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n">
        <color auto="1"/>
      </top>
      <bottom style="thick">
        <color rgb="FFFF0000"/>
      </bottom>
      <diagonal/>
    </border>
    <border>
      <left style="thin">
        <color auto="1"/>
      </left>
      <right style="thin">
        <color auto="1"/>
      </right>
      <top/>
      <bottom style="thin">
        <color auto="1"/>
      </bottom>
      <diagonal/>
    </border>
    <border>
      <left style="thin">
        <color auto="1"/>
      </left>
      <right/>
      <top/>
      <bottom style="thin">
        <color auto="1"/>
      </bottom>
      <diagonal/>
    </border>
    <border>
      <left style="thick">
        <color rgb="FFFF0000"/>
      </left>
      <right style="thin">
        <color auto="1"/>
      </right>
      <top/>
      <bottom style="thin">
        <color auto="1"/>
      </bottom>
      <diagonal/>
    </border>
    <border>
      <left/>
      <right/>
      <top/>
      <bottom style="double">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28">
    <xf numFmtId="0" fontId="0" fillId="0" borderId="0"/>
    <xf numFmtId="9" fontId="2" fillId="0" borderId="0" applyFont="0" applyFill="0" applyBorder="0" applyAlignment="0" applyProtection="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164" fontId="1" fillId="0" borderId="0" applyFont="0" applyFill="0" applyBorder="0" applyAlignment="0" applyProtection="0"/>
    <xf numFmtId="165" fontId="11" fillId="0" borderId="0"/>
    <xf numFmtId="164" fontId="23" fillId="0" borderId="0" applyFont="0" applyFill="0" applyBorder="0" applyAlignment="0" applyProtection="0"/>
    <xf numFmtId="0" fontId="24" fillId="0" borderId="0"/>
  </cellStyleXfs>
  <cellXfs count="110">
    <xf numFmtId="0" fontId="0" fillId="0" borderId="0" xfId="0"/>
    <xf numFmtId="0" fontId="0" fillId="0" borderId="0" xfId="0" applyAlignment="1">
      <alignment horizontal="center"/>
    </xf>
    <xf numFmtId="0" fontId="3" fillId="0" borderId="0" xfId="0" applyFont="1" applyAlignment="1">
      <alignment horizontal="center" vertical="center"/>
    </xf>
    <xf numFmtId="0" fontId="0" fillId="0" borderId="1" xfId="0" applyFont="1" applyBorder="1" applyAlignment="1">
      <alignment horizontal="center"/>
    </xf>
    <xf numFmtId="2" fontId="0" fillId="0" borderId="0" xfId="0" applyNumberFormat="1" applyAlignment="1">
      <alignment horizontal="center"/>
    </xf>
    <xf numFmtId="0" fontId="0" fillId="0" borderId="0" xfId="0" applyFont="1" applyBorder="1"/>
    <xf numFmtId="2" fontId="0" fillId="0" borderId="0" xfId="0" applyNumberFormat="1" applyFont="1" applyBorder="1"/>
    <xf numFmtId="0" fontId="0" fillId="0" borderId="1" xfId="0" applyFont="1" applyBorder="1"/>
    <xf numFmtId="0" fontId="0" fillId="0" borderId="2" xfId="0" applyFont="1" applyBorder="1"/>
    <xf numFmtId="0" fontId="4" fillId="0" borderId="0" xfId="0" applyFont="1"/>
    <xf numFmtId="2" fontId="4" fillId="0" borderId="0" xfId="0" applyNumberFormat="1" applyFont="1"/>
    <xf numFmtId="0" fontId="5" fillId="0" borderId="0" xfId="0" applyFont="1"/>
    <xf numFmtId="2" fontId="5" fillId="0" borderId="0" xfId="0" applyNumberFormat="1" applyFont="1"/>
    <xf numFmtId="9" fontId="5" fillId="0" borderId="0" xfId="1" applyFont="1"/>
    <xf numFmtId="0" fontId="4" fillId="0" borderId="0" xfId="0" applyFont="1" applyAlignment="1">
      <alignment horizontal="center"/>
    </xf>
    <xf numFmtId="0" fontId="5" fillId="0" borderId="0" xfId="0" applyFont="1" applyAlignment="1">
      <alignment horizontal="center"/>
    </xf>
    <xf numFmtId="9" fontId="4" fillId="0" borderId="0" xfId="1" applyNumberFormat="1" applyFont="1" applyAlignment="1">
      <alignment horizontal="center"/>
    </xf>
    <xf numFmtId="9" fontId="4" fillId="0" borderId="0" xfId="1" applyFont="1" applyAlignment="1">
      <alignment horizontal="center"/>
    </xf>
    <xf numFmtId="9" fontId="5" fillId="0" borderId="0" xfId="1" applyFont="1" applyAlignment="1">
      <alignment horizontal="center"/>
    </xf>
    <xf numFmtId="0" fontId="0" fillId="0" borderId="0" xfId="0" applyAlignment="1">
      <alignment horizontal="center" wrapText="1"/>
    </xf>
    <xf numFmtId="1" fontId="0" fillId="0" borderId="0" xfId="0" applyNumberFormat="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xf>
    <xf numFmtId="0" fontId="1" fillId="0" borderId="0" xfId="23"/>
    <xf numFmtId="0" fontId="1" fillId="0" borderId="11" xfId="23" applyBorder="1"/>
    <xf numFmtId="0" fontId="1" fillId="0" borderId="11" xfId="23" applyBorder="1" applyAlignment="1">
      <alignment horizontal="center"/>
    </xf>
    <xf numFmtId="0" fontId="1" fillId="0" borderId="12" xfId="23" applyBorder="1" applyAlignment="1">
      <alignment horizontal="center"/>
    </xf>
    <xf numFmtId="0" fontId="1" fillId="0" borderId="13" xfId="23" applyBorder="1" applyAlignment="1">
      <alignment horizontal="center"/>
    </xf>
    <xf numFmtId="0" fontId="10" fillId="0" borderId="11" xfId="23" applyFont="1" applyBorder="1"/>
    <xf numFmtId="0" fontId="10" fillId="0" borderId="14" xfId="23" applyFont="1" applyBorder="1" applyAlignment="1">
      <alignment horizontal="center"/>
    </xf>
    <xf numFmtId="0" fontId="10" fillId="0" borderId="15" xfId="23" applyFont="1" applyBorder="1" applyAlignment="1">
      <alignment horizontal="center"/>
    </xf>
    <xf numFmtId="0" fontId="10" fillId="0" borderId="16" xfId="23" applyFont="1" applyBorder="1" applyAlignment="1">
      <alignment horizontal="center"/>
    </xf>
    <xf numFmtId="0" fontId="1" fillId="0" borderId="17" xfId="23" applyBorder="1"/>
    <xf numFmtId="0" fontId="1" fillId="0" borderId="17" xfId="23" applyBorder="1" applyAlignment="1">
      <alignment horizontal="center"/>
    </xf>
    <xf numFmtId="0" fontId="1" fillId="0" borderId="18" xfId="23" applyBorder="1" applyAlignment="1">
      <alignment horizontal="center"/>
    </xf>
    <xf numFmtId="0" fontId="1" fillId="0" borderId="19" xfId="23" applyBorder="1" applyAlignment="1">
      <alignment horizontal="center"/>
    </xf>
    <xf numFmtId="164" fontId="0" fillId="0" borderId="11" xfId="24" applyFont="1" applyBorder="1"/>
    <xf numFmtId="164" fontId="0" fillId="0" borderId="0" xfId="24" applyFont="1"/>
    <xf numFmtId="164" fontId="0" fillId="0" borderId="20" xfId="24" applyFont="1" applyBorder="1"/>
    <xf numFmtId="165" fontId="12" fillId="2" borderId="0" xfId="25" applyFont="1" applyFill="1" applyBorder="1" applyAlignment="1" applyProtection="1">
      <alignment horizontal="left"/>
    </xf>
    <xf numFmtId="165" fontId="13" fillId="2" borderId="0" xfId="25" applyFont="1" applyFill="1" applyBorder="1"/>
    <xf numFmtId="165" fontId="13" fillId="2" borderId="0" xfId="25" applyFont="1" applyFill="1" applyBorder="1" applyProtection="1">
      <protection locked="0"/>
    </xf>
    <xf numFmtId="165" fontId="13" fillId="2" borderId="0" xfId="25" applyFont="1" applyFill="1" applyBorder="1" applyAlignment="1" applyProtection="1">
      <alignment horizontal="left"/>
      <protection locked="0"/>
    </xf>
    <xf numFmtId="165" fontId="13" fillId="2" borderId="0" xfId="25" applyFont="1" applyFill="1" applyBorder="1" applyAlignment="1" applyProtection="1">
      <alignment horizontal="left"/>
    </xf>
    <xf numFmtId="165" fontId="13" fillId="2" borderId="0" xfId="25" applyFont="1" applyFill="1" applyBorder="1" applyProtection="1"/>
    <xf numFmtId="165" fontId="14" fillId="2" borderId="0" xfId="25" applyFont="1" applyFill="1"/>
    <xf numFmtId="165" fontId="15" fillId="2" borderId="0" xfId="25" applyFont="1" applyFill="1" applyBorder="1" applyAlignment="1" applyProtection="1">
      <alignment horizontal="left"/>
    </xf>
    <xf numFmtId="165" fontId="16" fillId="2" borderId="21" xfId="25" applyFont="1" applyFill="1" applyBorder="1" applyProtection="1">
      <protection locked="0"/>
    </xf>
    <xf numFmtId="165" fontId="17" fillId="2" borderId="0" xfId="25" applyFont="1" applyFill="1" applyBorder="1" applyAlignment="1" applyProtection="1">
      <alignment horizontal="left"/>
      <protection locked="0"/>
    </xf>
    <xf numFmtId="37" fontId="13" fillId="2" borderId="0" xfId="25" applyNumberFormat="1" applyFont="1" applyFill="1" applyBorder="1" applyProtection="1"/>
    <xf numFmtId="165" fontId="16" fillId="2" borderId="22" xfId="25" applyFont="1" applyFill="1" applyBorder="1" applyProtection="1">
      <protection locked="0"/>
    </xf>
    <xf numFmtId="165" fontId="18" fillId="2" borderId="0" xfId="25" applyFont="1" applyFill="1" applyBorder="1" applyAlignment="1" applyProtection="1">
      <alignment horizontal="left"/>
      <protection locked="0"/>
    </xf>
    <xf numFmtId="165" fontId="19" fillId="2" borderId="0" xfId="25" applyFont="1" applyFill="1" applyBorder="1" applyProtection="1">
      <protection locked="0"/>
    </xf>
    <xf numFmtId="165" fontId="20" fillId="2" borderId="0" xfId="25" applyFont="1" applyFill="1" applyBorder="1" applyProtection="1"/>
    <xf numFmtId="165" fontId="15" fillId="2" borderId="0" xfId="25" applyFont="1" applyFill="1" applyBorder="1"/>
    <xf numFmtId="165" fontId="13" fillId="2" borderId="21" xfId="25" applyFont="1" applyFill="1" applyBorder="1"/>
    <xf numFmtId="10" fontId="15" fillId="2" borderId="0" xfId="25" applyNumberFormat="1" applyFont="1" applyFill="1" applyBorder="1" applyProtection="1"/>
    <xf numFmtId="165" fontId="13" fillId="2" borderId="0" xfId="25" applyFont="1" applyFill="1" applyBorder="1" applyAlignment="1" applyProtection="1">
      <alignment horizontal="right"/>
    </xf>
    <xf numFmtId="165" fontId="13" fillId="2" borderId="0" xfId="25" applyNumberFormat="1" applyFont="1" applyFill="1" applyBorder="1" applyProtection="1"/>
    <xf numFmtId="166" fontId="15" fillId="2" borderId="0" xfId="25" applyNumberFormat="1" applyFont="1" applyFill="1" applyBorder="1" applyProtection="1"/>
    <xf numFmtId="165" fontId="21" fillId="0" borderId="11" xfId="25" applyFont="1" applyBorder="1" applyAlignment="1">
      <alignment horizontal="center"/>
    </xf>
    <xf numFmtId="165" fontId="22" fillId="0" borderId="11" xfId="25" applyFont="1" applyBorder="1" applyAlignment="1">
      <alignment horizontal="center"/>
    </xf>
    <xf numFmtId="165" fontId="14" fillId="2" borderId="11" xfId="25" applyFont="1" applyFill="1" applyBorder="1" applyAlignment="1">
      <alignment horizontal="right"/>
    </xf>
    <xf numFmtId="165" fontId="13" fillId="2" borderId="11" xfId="25" applyFont="1" applyFill="1" applyBorder="1" applyAlignment="1">
      <alignment horizontal="right"/>
    </xf>
    <xf numFmtId="165" fontId="14" fillId="2" borderId="11" xfId="25" applyFont="1" applyFill="1" applyBorder="1" applyAlignment="1">
      <alignment horizontal="center"/>
    </xf>
    <xf numFmtId="165" fontId="13" fillId="2" borderId="11" xfId="25" applyFont="1" applyFill="1" applyBorder="1" applyAlignment="1" applyProtection="1">
      <alignment horizontal="right"/>
    </xf>
    <xf numFmtId="165" fontId="13" fillId="2" borderId="11" xfId="25" applyFont="1" applyFill="1" applyBorder="1" applyAlignment="1">
      <alignment horizontal="center"/>
    </xf>
    <xf numFmtId="165" fontId="14" fillId="2" borderId="11" xfId="25" applyFont="1" applyFill="1" applyBorder="1"/>
    <xf numFmtId="165" fontId="13" fillId="2" borderId="11" xfId="25" applyFont="1" applyFill="1" applyBorder="1"/>
    <xf numFmtId="165" fontId="13" fillId="2" borderId="11" xfId="25" applyFont="1" applyFill="1" applyBorder="1" applyProtection="1"/>
    <xf numFmtId="166" fontId="13" fillId="2" borderId="0" xfId="25" applyNumberFormat="1" applyFont="1" applyFill="1" applyBorder="1" applyProtection="1"/>
    <xf numFmtId="165" fontId="13" fillId="2" borderId="11" xfId="26" applyNumberFormat="1" applyFont="1" applyFill="1" applyBorder="1" applyAlignment="1">
      <alignment horizontal="right"/>
    </xf>
    <xf numFmtId="165" fontId="24" fillId="0" borderId="11" xfId="25" applyFont="1" applyFill="1" applyBorder="1"/>
    <xf numFmtId="165" fontId="24" fillId="3" borderId="11" xfId="25" applyFont="1" applyFill="1" applyBorder="1"/>
    <xf numFmtId="165" fontId="14" fillId="2" borderId="0" xfId="25" applyFont="1" applyFill="1" applyBorder="1"/>
    <xf numFmtId="165" fontId="24" fillId="0" borderId="0" xfId="25" applyFont="1" applyFill="1" applyBorder="1"/>
    <xf numFmtId="165" fontId="13" fillId="2" borderId="0" xfId="25" applyFont="1" applyFill="1" applyBorder="1" applyAlignment="1">
      <alignment horizontal="right"/>
    </xf>
    <xf numFmtId="164" fontId="13" fillId="2" borderId="0" xfId="26" applyFont="1" applyFill="1" applyBorder="1" applyAlignment="1">
      <alignment horizontal="right"/>
    </xf>
    <xf numFmtId="164" fontId="13" fillId="2" borderId="0" xfId="26" applyFont="1" applyFill="1" applyBorder="1" applyAlignment="1" applyProtection="1">
      <alignment horizontal="right"/>
    </xf>
    <xf numFmtId="165" fontId="15" fillId="2" borderId="0" xfId="25" applyFont="1" applyFill="1" applyBorder="1" applyAlignment="1">
      <alignment horizontal="right"/>
    </xf>
    <xf numFmtId="164" fontId="13" fillId="2" borderId="0" xfId="24" applyFont="1" applyFill="1" applyBorder="1" applyAlignment="1">
      <alignment horizontal="right"/>
    </xf>
    <xf numFmtId="164" fontId="26" fillId="2" borderId="0" xfId="26" applyFont="1" applyFill="1" applyBorder="1"/>
    <xf numFmtId="164" fontId="24" fillId="2" borderId="0" xfId="26" applyFont="1" applyFill="1" applyBorder="1"/>
    <xf numFmtId="164" fontId="27" fillId="2" borderId="0" xfId="26" applyFont="1" applyFill="1" applyBorder="1"/>
    <xf numFmtId="164" fontId="13" fillId="2" borderId="0" xfId="26" applyFont="1" applyFill="1" applyBorder="1"/>
    <xf numFmtId="10" fontId="13" fillId="2" borderId="0" xfId="25" applyNumberFormat="1" applyFont="1" applyFill="1" applyBorder="1" applyProtection="1"/>
    <xf numFmtId="165" fontId="13" fillId="0" borderId="0" xfId="25" applyFont="1" applyFill="1" applyBorder="1"/>
    <xf numFmtId="166" fontId="13" fillId="0" borderId="0" xfId="25" applyNumberFormat="1" applyFont="1" applyFill="1" applyBorder="1" applyProtection="1"/>
    <xf numFmtId="165" fontId="13" fillId="2" borderId="0" xfId="25" applyFont="1" applyFill="1" applyBorder="1" applyAlignment="1">
      <alignment horizontal="centerContinuous"/>
    </xf>
    <xf numFmtId="165" fontId="13" fillId="2" borderId="0" xfId="25" applyFont="1" applyFill="1" applyBorder="1" applyAlignment="1" applyProtection="1">
      <alignment horizontal="center"/>
    </xf>
    <xf numFmtId="37" fontId="13" fillId="2" borderId="0" xfId="25" applyNumberFormat="1" applyFont="1" applyFill="1" applyBorder="1" applyAlignment="1" applyProtection="1">
      <alignment horizontal="left"/>
    </xf>
    <xf numFmtId="10" fontId="5" fillId="0" borderId="0" xfId="1" applyNumberFormat="1" applyFont="1" applyAlignment="1">
      <alignment horizontal="center"/>
    </xf>
    <xf numFmtId="0" fontId="1" fillId="4" borderId="11" xfId="23" applyFill="1" applyBorder="1"/>
    <xf numFmtId="0" fontId="1" fillId="4" borderId="0" xfId="23" applyFill="1"/>
    <xf numFmtId="164" fontId="1" fillId="4" borderId="0" xfId="23" applyNumberFormat="1" applyFill="1"/>
    <xf numFmtId="164" fontId="0" fillId="4" borderId="0" xfId="24" applyFont="1" applyFill="1"/>
    <xf numFmtId="0" fontId="6" fillId="0" borderId="0" xfId="0" applyFont="1" applyAlignment="1">
      <alignment horizontal="center" vertical="center"/>
    </xf>
    <xf numFmtId="165" fontId="13" fillId="2" borderId="0" xfId="25" applyFont="1" applyFill="1" applyBorder="1" applyAlignment="1" applyProtection="1">
      <alignment horizontal="right"/>
    </xf>
    <xf numFmtId="0" fontId="24" fillId="0" borderId="0" xfId="27" applyBorder="1" applyAlignment="1">
      <alignment horizontal="righ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43" fontId="1" fillId="0" borderId="0" xfId="23" applyNumberFormat="1"/>
  </cellXfs>
  <cellStyles count="28">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Millares 2" xfId="24"/>
    <cellStyle name="Millares 2 2" xfId="26"/>
    <cellStyle name="Normal" xfId="0" builtinId="0"/>
    <cellStyle name="Normal 2" xfId="2"/>
    <cellStyle name="Normal 2 2" xfId="25"/>
    <cellStyle name="Normal 3" xfId="23"/>
    <cellStyle name="Normal 3 2" xfId="27"/>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943462897528"/>
          <c:y val="0.125001017260883"/>
          <c:w val="0.833922261484101"/>
          <c:h val="0.491670667892809"/>
        </c:manualLayout>
      </c:layout>
      <c:barChart>
        <c:barDir val="col"/>
        <c:grouping val="clustered"/>
        <c:varyColors val="0"/>
        <c:ser>
          <c:idx val="0"/>
          <c:order val="0"/>
          <c:spPr>
            <a:solidFill>
              <a:srgbClr val="0000FF"/>
            </a:solidFill>
            <a:ln w="3175">
              <a:solidFill>
                <a:srgbClr val="000000"/>
              </a:solidFill>
              <a:prstDash val="solid"/>
            </a:ln>
          </c:spPr>
          <c:invertIfNegative val="0"/>
          <c:cat>
            <c:numRef>
              <c:f>'Tercera pregunta'!$K$7:$K$55</c:f>
              <c:numCache>
                <c:formatCode>General_)</c:formatCode>
                <c:ptCount val="49"/>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2">
                  <c:v>21.0</c:v>
                </c:pt>
                <c:pt idx="23">
                  <c:v>22.0</c:v>
                </c:pt>
                <c:pt idx="24">
                  <c:v>23.0</c:v>
                </c:pt>
                <c:pt idx="25">
                  <c:v>24.0</c:v>
                </c:pt>
                <c:pt idx="26">
                  <c:v>25.0</c:v>
                </c:pt>
                <c:pt idx="34">
                  <c:v>26.0</c:v>
                </c:pt>
                <c:pt idx="35">
                  <c:v>27.0</c:v>
                </c:pt>
                <c:pt idx="36">
                  <c:v>28.0</c:v>
                </c:pt>
                <c:pt idx="37">
                  <c:v>29.0</c:v>
                </c:pt>
                <c:pt idx="38">
                  <c:v>30.0</c:v>
                </c:pt>
                <c:pt idx="39">
                  <c:v>31.0</c:v>
                </c:pt>
                <c:pt idx="40">
                  <c:v>32.0</c:v>
                </c:pt>
                <c:pt idx="41">
                  <c:v>33.0</c:v>
                </c:pt>
                <c:pt idx="42">
                  <c:v>34.0</c:v>
                </c:pt>
                <c:pt idx="43">
                  <c:v>35.0</c:v>
                </c:pt>
                <c:pt idx="44">
                  <c:v>36.0</c:v>
                </c:pt>
                <c:pt idx="45">
                  <c:v>37.0</c:v>
                </c:pt>
                <c:pt idx="46">
                  <c:v>38.0</c:v>
                </c:pt>
                <c:pt idx="47">
                  <c:v>39.0</c:v>
                </c:pt>
                <c:pt idx="48">
                  <c:v>40.0</c:v>
                </c:pt>
              </c:numCache>
            </c:numRef>
          </c:cat>
          <c:val>
            <c:numRef>
              <c:f>'Tercera pregunta'!$M$7:$M$55</c:f>
              <c:numCache>
                <c:formatCode>General_)</c:formatCode>
                <c:ptCount val="49"/>
                <c:pt idx="0">
                  <c:v>0.625</c:v>
                </c:pt>
                <c:pt idx="1">
                  <c:v>0.234375</c:v>
                </c:pt>
                <c:pt idx="2">
                  <c:v>0.087890625</c:v>
                </c:pt>
                <c:pt idx="3">
                  <c:v>0.032958984375</c:v>
                </c:pt>
                <c:pt idx="4">
                  <c:v>0.012359619140625</c:v>
                </c:pt>
                <c:pt idx="5">
                  <c:v>0.00463485717773437</c:v>
                </c:pt>
                <c:pt idx="6">
                  <c:v>0.00173807144165039</c:v>
                </c:pt>
                <c:pt idx="7">
                  <c:v>0.000651776790618896</c:v>
                </c:pt>
                <c:pt idx="8">
                  <c:v>0.000244416296482086</c:v>
                </c:pt>
                <c:pt idx="9">
                  <c:v>9.16561111807823E-5</c:v>
                </c:pt>
                <c:pt idx="10">
                  <c:v>3.43710416927934E-5</c:v>
                </c:pt>
                <c:pt idx="11">
                  <c:v>1.28891406347975E-5</c:v>
                </c:pt>
                <c:pt idx="12">
                  <c:v>4.83342773804907E-6</c:v>
                </c:pt>
                <c:pt idx="13">
                  <c:v>1.8125354017684E-6</c:v>
                </c:pt>
                <c:pt idx="14">
                  <c:v>6.7970077566315E-7</c:v>
                </c:pt>
                <c:pt idx="15">
                  <c:v>2.54887790873681E-7</c:v>
                </c:pt>
                <c:pt idx="16">
                  <c:v>9.55829215776305E-8</c:v>
                </c:pt>
                <c:pt idx="17">
                  <c:v>3.58435955916114E-8</c:v>
                </c:pt>
                <c:pt idx="18">
                  <c:v>1.34413483468543E-8</c:v>
                </c:pt>
                <c:pt idx="19">
                  <c:v>5.04050563007036E-9</c:v>
                </c:pt>
                <c:pt idx="20">
                  <c:v>1.89018961127638E-9</c:v>
                </c:pt>
                <c:pt idx="22">
                  <c:v>7.08821104228644E-10</c:v>
                </c:pt>
                <c:pt idx="23">
                  <c:v>2.65807914085741E-10</c:v>
                </c:pt>
                <c:pt idx="24">
                  <c:v>9.9677967782153E-11</c:v>
                </c:pt>
                <c:pt idx="25">
                  <c:v>3.73792379183074E-11</c:v>
                </c:pt>
                <c:pt idx="26">
                  <c:v>1.40172142193653E-11</c:v>
                </c:pt>
                <c:pt idx="34">
                  <c:v>5.25645533226198E-12</c:v>
                </c:pt>
                <c:pt idx="35">
                  <c:v>1.97117074959824E-12</c:v>
                </c:pt>
                <c:pt idx="36">
                  <c:v>7.39189031099341E-13</c:v>
                </c:pt>
                <c:pt idx="37">
                  <c:v>2.77195886662253E-13</c:v>
                </c:pt>
                <c:pt idx="38">
                  <c:v>1.03948457498345E-13</c:v>
                </c:pt>
                <c:pt idx="39">
                  <c:v>3.89806715618793E-14</c:v>
                </c:pt>
                <c:pt idx="40">
                  <c:v>1.46177518357047E-14</c:v>
                </c:pt>
                <c:pt idx="41">
                  <c:v>5.48165693838927E-15</c:v>
                </c:pt>
                <c:pt idx="42">
                  <c:v>2.05562135189598E-15</c:v>
                </c:pt>
                <c:pt idx="43">
                  <c:v>7.70858006960992E-16</c:v>
                </c:pt>
                <c:pt idx="44">
                  <c:v>2.89071752610372E-16</c:v>
                </c:pt>
                <c:pt idx="45">
                  <c:v>1.08401907228889E-16</c:v>
                </c:pt>
                <c:pt idx="46">
                  <c:v>4.06507152108335E-17</c:v>
                </c:pt>
                <c:pt idx="47">
                  <c:v>1.52440182040626E-17</c:v>
                </c:pt>
                <c:pt idx="48">
                  <c:v>5.71650682652347E-18</c:v>
                </c:pt>
              </c:numCache>
            </c:numRef>
          </c:val>
          <c:extLst xmlns:c16r2="http://schemas.microsoft.com/office/drawing/2015/06/chart">
            <c:ext xmlns:c16="http://schemas.microsoft.com/office/drawing/2014/chart" uri="{C3380CC4-5D6E-409C-BE32-E72D297353CC}">
              <c16:uniqueId val="{00000000-5F30-48E8-88B4-F7A0E82650E2}"/>
            </c:ext>
          </c:extLst>
        </c:ser>
        <c:dLbls>
          <c:showLegendKey val="0"/>
          <c:showVal val="0"/>
          <c:showCatName val="0"/>
          <c:showSerName val="0"/>
          <c:showPercent val="0"/>
          <c:showBubbleSize val="0"/>
        </c:dLbls>
        <c:gapWidth val="150"/>
        <c:axId val="1427229320"/>
        <c:axId val="1427988168"/>
      </c:barChart>
      <c:catAx>
        <c:axId val="142722932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ES"/>
                  <a:t>NUMBER IN SYSTEM</a:t>
                </a:r>
              </a:p>
            </c:rich>
          </c:tx>
          <c:layout>
            <c:manualLayout>
              <c:xMode val="edge"/>
              <c:yMode val="edge"/>
              <c:x val="0.478798586572438"/>
              <c:y val="0.791673109318923"/>
            </c:manualLayout>
          </c:layout>
          <c:overlay val="0"/>
          <c:spPr>
            <a:noFill/>
            <a:ln w="25400">
              <a:noFill/>
            </a:ln>
          </c:spPr>
        </c:title>
        <c:numFmt formatCode="General_)"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7988168"/>
        <c:crosses val="autoZero"/>
        <c:auto val="0"/>
        <c:lblAlgn val="ctr"/>
        <c:lblOffset val="100"/>
        <c:tickLblSkip val="2"/>
        <c:tickMarkSkip val="1"/>
        <c:noMultiLvlLbl val="0"/>
      </c:catAx>
      <c:valAx>
        <c:axId val="1427988168"/>
        <c:scaling>
          <c:orientation val="minMax"/>
        </c:scaling>
        <c:delete val="0"/>
        <c:axPos val="l"/>
        <c:title>
          <c:tx>
            <c:rich>
              <a:bodyPr/>
              <a:lstStyle/>
              <a:p>
                <a:pPr>
                  <a:defRPr sz="800" b="0" i="0" u="none" strike="noStrike" baseline="0">
                    <a:solidFill>
                      <a:srgbClr val="000000"/>
                    </a:solidFill>
                    <a:latin typeface="Arial"/>
                    <a:ea typeface="Arial"/>
                    <a:cs typeface="Arial"/>
                  </a:defRPr>
                </a:pPr>
                <a:r>
                  <a:rPr lang="es-ES"/>
                  <a:t>Probability</a:t>
                </a:r>
              </a:p>
            </c:rich>
          </c:tx>
          <c:layout>
            <c:manualLayout>
              <c:xMode val="edge"/>
              <c:yMode val="edge"/>
              <c:x val="0.0512367491166078"/>
              <c:y val="0.150001220713059"/>
            </c:manualLayout>
          </c:layout>
          <c:overlay val="0"/>
          <c:spPr>
            <a:no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7229320"/>
        <c:crosses val="autoZero"/>
        <c:crossBetween val="between"/>
      </c:valAx>
      <c:spPr>
        <a:no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0" l="0.750000000000003" r="0.750000000000003" t="1.0" header="0.5" footer="0.5"/>
    <c:pageSetup orientation="landscape" horizontalDpi="120" verticalDpi="144" copies="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6.png"/><Relationship Id="rId6" Type="http://schemas.openxmlformats.org/officeDocument/2006/relationships/image" Target="../media/image7.png"/><Relationship Id="rId7" Type="http://schemas.openxmlformats.org/officeDocument/2006/relationships/image" Target="../media/image8.png"/><Relationship Id="rId8" Type="http://schemas.openxmlformats.org/officeDocument/2006/relationships/image" Target="../media/image9.png"/><Relationship Id="rId1" Type="http://schemas.openxmlformats.org/officeDocument/2006/relationships/image" Target="../media/image2.pn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825499</xdr:colOff>
      <xdr:row>1</xdr:row>
      <xdr:rowOff>12700</xdr:rowOff>
    </xdr:from>
    <xdr:to>
      <xdr:col>31</xdr:col>
      <xdr:colOff>57148</xdr:colOff>
      <xdr:row>35</xdr:row>
      <xdr:rowOff>188191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48399" y="203200"/>
          <a:ext cx="10229849" cy="6842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12</xdr:row>
      <xdr:rowOff>38100</xdr:rowOff>
    </xdr:from>
    <xdr:to>
      <xdr:col>7</xdr:col>
      <xdr:colOff>742950</xdr:colOff>
      <xdr:row>18</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25400</xdr:colOff>
      <xdr:row>1</xdr:row>
      <xdr:rowOff>29633</xdr:rowOff>
    </xdr:from>
    <xdr:to>
      <xdr:col>12</xdr:col>
      <xdr:colOff>571500</xdr:colOff>
      <xdr:row>19</xdr:row>
      <xdr:rowOff>63499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4978400" y="220133"/>
          <a:ext cx="5499100" cy="3666066"/>
        </a:xfrm>
        <a:prstGeom prst="rect">
          <a:avLst/>
        </a:prstGeom>
      </xdr:spPr>
    </xdr:pic>
    <xdr:clientData/>
  </xdr:twoCellAnchor>
  <xdr:twoCellAnchor editAs="oneCell">
    <xdr:from>
      <xdr:col>6</xdr:col>
      <xdr:colOff>38100</xdr:colOff>
      <xdr:row>19</xdr:row>
      <xdr:rowOff>165099</xdr:rowOff>
    </xdr:from>
    <xdr:to>
      <xdr:col>12</xdr:col>
      <xdr:colOff>584200</xdr:colOff>
      <xdr:row>38</xdr:row>
      <xdr:rowOff>165099</xdr:rowOff>
    </xdr:to>
    <xdr:pic>
      <xdr:nvPicPr>
        <xdr:cNvPr id="3" name="Picture 2"/>
        <xdr:cNvPicPr>
          <a:picLocks noChangeAspect="1"/>
        </xdr:cNvPicPr>
      </xdr:nvPicPr>
      <xdr:blipFill>
        <a:blip xmlns:r="http://schemas.openxmlformats.org/officeDocument/2006/relationships" r:embed="rId2"/>
        <a:stretch>
          <a:fillRect/>
        </a:stretch>
      </xdr:blipFill>
      <xdr:spPr>
        <a:xfrm>
          <a:off x="5067300" y="4203699"/>
          <a:ext cx="5575300" cy="3860800"/>
        </a:xfrm>
        <a:prstGeom prst="rect">
          <a:avLst/>
        </a:prstGeom>
      </xdr:spPr>
    </xdr:pic>
    <xdr:clientData/>
  </xdr:twoCellAnchor>
  <xdr:twoCellAnchor editAs="oneCell">
    <xdr:from>
      <xdr:col>6</xdr:col>
      <xdr:colOff>50800</xdr:colOff>
      <xdr:row>39</xdr:row>
      <xdr:rowOff>190500</xdr:rowOff>
    </xdr:from>
    <xdr:to>
      <xdr:col>12</xdr:col>
      <xdr:colOff>584200</xdr:colOff>
      <xdr:row>59</xdr:row>
      <xdr:rowOff>12700</xdr:rowOff>
    </xdr:to>
    <xdr:pic>
      <xdr:nvPicPr>
        <xdr:cNvPr id="5" name="Picture 4"/>
        <xdr:cNvPicPr>
          <a:picLocks noChangeAspect="1"/>
        </xdr:cNvPicPr>
      </xdr:nvPicPr>
      <xdr:blipFill>
        <a:blip xmlns:r="http://schemas.openxmlformats.org/officeDocument/2006/relationships" r:embed="rId3"/>
        <a:stretch>
          <a:fillRect/>
        </a:stretch>
      </xdr:blipFill>
      <xdr:spPr>
        <a:xfrm>
          <a:off x="5080000" y="8293100"/>
          <a:ext cx="5562600" cy="3886200"/>
        </a:xfrm>
        <a:prstGeom prst="rect">
          <a:avLst/>
        </a:prstGeom>
      </xdr:spPr>
    </xdr:pic>
    <xdr:clientData/>
  </xdr:twoCellAnchor>
  <xdr:twoCellAnchor editAs="oneCell">
    <xdr:from>
      <xdr:col>6</xdr:col>
      <xdr:colOff>107950</xdr:colOff>
      <xdr:row>60</xdr:row>
      <xdr:rowOff>127000</xdr:rowOff>
    </xdr:from>
    <xdr:to>
      <xdr:col>12</xdr:col>
      <xdr:colOff>565150</xdr:colOff>
      <xdr:row>79</xdr:row>
      <xdr:rowOff>101600</xdr:rowOff>
    </xdr:to>
    <xdr:pic>
      <xdr:nvPicPr>
        <xdr:cNvPr id="6" name="Picture 5"/>
        <xdr:cNvPicPr>
          <a:picLocks noChangeAspect="1"/>
        </xdr:cNvPicPr>
      </xdr:nvPicPr>
      <xdr:blipFill>
        <a:blip xmlns:r="http://schemas.openxmlformats.org/officeDocument/2006/relationships" r:embed="rId4"/>
        <a:stretch>
          <a:fillRect/>
        </a:stretch>
      </xdr:blipFill>
      <xdr:spPr>
        <a:xfrm>
          <a:off x="5137150" y="12496800"/>
          <a:ext cx="5486400" cy="3835400"/>
        </a:xfrm>
        <a:prstGeom prst="rect">
          <a:avLst/>
        </a:prstGeom>
      </xdr:spPr>
    </xdr:pic>
    <xdr:clientData/>
  </xdr:twoCellAnchor>
  <xdr:twoCellAnchor editAs="oneCell">
    <xdr:from>
      <xdr:col>13</xdr:col>
      <xdr:colOff>381000</xdr:colOff>
      <xdr:row>1</xdr:row>
      <xdr:rowOff>8467</xdr:rowOff>
    </xdr:from>
    <xdr:to>
      <xdr:col>20</xdr:col>
      <xdr:colOff>304800</xdr:colOff>
      <xdr:row>19</xdr:row>
      <xdr:rowOff>33867</xdr:rowOff>
    </xdr:to>
    <xdr:pic>
      <xdr:nvPicPr>
        <xdr:cNvPr id="4" name="Picture 3"/>
        <xdr:cNvPicPr>
          <a:picLocks noChangeAspect="1"/>
        </xdr:cNvPicPr>
      </xdr:nvPicPr>
      <xdr:blipFill>
        <a:blip xmlns:r="http://schemas.openxmlformats.org/officeDocument/2006/relationships" r:embed="rId5"/>
        <a:stretch>
          <a:fillRect/>
        </a:stretch>
      </xdr:blipFill>
      <xdr:spPr>
        <a:xfrm>
          <a:off x="11277600" y="211667"/>
          <a:ext cx="5791200" cy="3860800"/>
        </a:xfrm>
        <a:prstGeom prst="rect">
          <a:avLst/>
        </a:prstGeom>
      </xdr:spPr>
    </xdr:pic>
    <xdr:clientData/>
  </xdr:twoCellAnchor>
  <xdr:twoCellAnchor editAs="oneCell">
    <xdr:from>
      <xdr:col>13</xdr:col>
      <xdr:colOff>355600</xdr:colOff>
      <xdr:row>19</xdr:row>
      <xdr:rowOff>177800</xdr:rowOff>
    </xdr:from>
    <xdr:to>
      <xdr:col>20</xdr:col>
      <xdr:colOff>355600</xdr:colOff>
      <xdr:row>39</xdr:row>
      <xdr:rowOff>25400</xdr:rowOff>
    </xdr:to>
    <xdr:pic>
      <xdr:nvPicPr>
        <xdr:cNvPr id="7" name="Picture 6"/>
        <xdr:cNvPicPr>
          <a:picLocks noChangeAspect="1"/>
        </xdr:cNvPicPr>
      </xdr:nvPicPr>
      <xdr:blipFill>
        <a:blip xmlns:r="http://schemas.openxmlformats.org/officeDocument/2006/relationships" r:embed="rId6"/>
        <a:stretch>
          <a:fillRect/>
        </a:stretch>
      </xdr:blipFill>
      <xdr:spPr>
        <a:xfrm>
          <a:off x="11252200" y="4216400"/>
          <a:ext cx="5867400" cy="3911600"/>
        </a:xfrm>
        <a:prstGeom prst="rect">
          <a:avLst/>
        </a:prstGeom>
      </xdr:spPr>
    </xdr:pic>
    <xdr:clientData/>
  </xdr:twoCellAnchor>
  <xdr:twoCellAnchor editAs="oneCell">
    <xdr:from>
      <xdr:col>13</xdr:col>
      <xdr:colOff>304800</xdr:colOff>
      <xdr:row>39</xdr:row>
      <xdr:rowOff>194733</xdr:rowOff>
    </xdr:from>
    <xdr:to>
      <xdr:col>20</xdr:col>
      <xdr:colOff>304800</xdr:colOff>
      <xdr:row>59</xdr:row>
      <xdr:rowOff>42333</xdr:rowOff>
    </xdr:to>
    <xdr:pic>
      <xdr:nvPicPr>
        <xdr:cNvPr id="8" name="Picture 7"/>
        <xdr:cNvPicPr>
          <a:picLocks noChangeAspect="1"/>
        </xdr:cNvPicPr>
      </xdr:nvPicPr>
      <xdr:blipFill>
        <a:blip xmlns:r="http://schemas.openxmlformats.org/officeDocument/2006/relationships" r:embed="rId7"/>
        <a:stretch>
          <a:fillRect/>
        </a:stretch>
      </xdr:blipFill>
      <xdr:spPr>
        <a:xfrm>
          <a:off x="11201400" y="8297333"/>
          <a:ext cx="5867400" cy="3911600"/>
        </a:xfrm>
        <a:prstGeom prst="rect">
          <a:avLst/>
        </a:prstGeom>
      </xdr:spPr>
    </xdr:pic>
    <xdr:clientData/>
  </xdr:twoCellAnchor>
  <xdr:twoCellAnchor editAs="oneCell">
    <xdr:from>
      <xdr:col>13</xdr:col>
      <xdr:colOff>355600</xdr:colOff>
      <xdr:row>60</xdr:row>
      <xdr:rowOff>50800</xdr:rowOff>
    </xdr:from>
    <xdr:to>
      <xdr:col>20</xdr:col>
      <xdr:colOff>228600</xdr:colOff>
      <xdr:row>79</xdr:row>
      <xdr:rowOff>16933</xdr:rowOff>
    </xdr:to>
    <xdr:pic>
      <xdr:nvPicPr>
        <xdr:cNvPr id="9" name="Picture 8"/>
        <xdr:cNvPicPr>
          <a:picLocks noChangeAspect="1"/>
        </xdr:cNvPicPr>
      </xdr:nvPicPr>
      <xdr:blipFill>
        <a:blip xmlns:r="http://schemas.openxmlformats.org/officeDocument/2006/relationships" r:embed="rId8"/>
        <a:stretch>
          <a:fillRect/>
        </a:stretch>
      </xdr:blipFill>
      <xdr:spPr>
        <a:xfrm>
          <a:off x="11252200" y="12420600"/>
          <a:ext cx="5740400" cy="38269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so%20Metodos-IVO-II-2018/Metodos%202-II%20parcial-2018-propuesta/Metodos%202-II%20Parcial-Res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rkov"/>
      <sheetName val="Colas"/>
      <sheetName val="Markov (Enrique)"/>
      <sheetName val="Sheet2"/>
      <sheetName val="Sheet3"/>
    </sheetNames>
    <sheetDataSet>
      <sheetData sheetId="0"/>
      <sheetData sheetId="1">
        <row r="5">
          <cell r="E5" t="str">
            <v>hour</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45"/>
  <sheetViews>
    <sheetView topLeftCell="A11" workbookViewId="0">
      <selection activeCell="E18" sqref="E18"/>
    </sheetView>
  </sheetViews>
  <sheetFormatPr baseColWidth="10" defaultRowHeight="15" x14ac:dyDescent="0"/>
  <cols>
    <col min="1" max="1" width="3.83203125" customWidth="1"/>
    <col min="5" max="5" width="13.1640625" customWidth="1"/>
    <col min="7" max="8" width="10.83203125" style="1"/>
    <col min="9" max="9" width="10.83203125" bestFit="1" customWidth="1"/>
    <col min="10" max="19" width="6.6640625" customWidth="1"/>
    <col min="20" max="34" width="4.6640625" customWidth="1"/>
  </cols>
  <sheetData>
    <row r="3" spans="2:19">
      <c r="B3" s="1" t="s">
        <v>0</v>
      </c>
      <c r="C3" s="1" t="s">
        <v>1</v>
      </c>
      <c r="D3" s="1" t="s">
        <v>2</v>
      </c>
      <c r="E3" s="1" t="s">
        <v>3</v>
      </c>
      <c r="F3" s="1" t="s">
        <v>4</v>
      </c>
      <c r="G3" s="2" t="s">
        <v>5</v>
      </c>
      <c r="H3" s="1" t="s">
        <v>6</v>
      </c>
      <c r="I3" s="3" t="s">
        <v>0</v>
      </c>
      <c r="J3" s="3">
        <v>1</v>
      </c>
      <c r="K3" s="3">
        <v>2</v>
      </c>
      <c r="L3" s="3">
        <v>3</v>
      </c>
      <c r="M3" s="3">
        <v>4</v>
      </c>
      <c r="N3" s="3">
        <v>5</v>
      </c>
      <c r="O3" s="3">
        <v>6</v>
      </c>
      <c r="P3" s="3">
        <v>7</v>
      </c>
      <c r="Q3" s="3">
        <v>8</v>
      </c>
      <c r="R3" s="3">
        <v>9</v>
      </c>
      <c r="S3" s="3">
        <v>10</v>
      </c>
    </row>
    <row r="4" spans="2:19">
      <c r="B4" s="1">
        <v>1</v>
      </c>
      <c r="C4" s="1">
        <v>95</v>
      </c>
      <c r="D4" s="1">
        <v>90</v>
      </c>
      <c r="E4" s="1">
        <v>93</v>
      </c>
      <c r="F4" s="1">
        <v>120</v>
      </c>
      <c r="G4" s="4">
        <f>AVERAGE(C4:F4)</f>
        <v>99.5</v>
      </c>
      <c r="H4" s="1">
        <f>F4-D4</f>
        <v>30</v>
      </c>
      <c r="I4" s="5" t="s">
        <v>5</v>
      </c>
      <c r="J4" s="6">
        <v>99.5</v>
      </c>
      <c r="K4" s="6">
        <v>80.25</v>
      </c>
      <c r="L4" s="6">
        <v>92.25</v>
      </c>
      <c r="M4" s="6">
        <v>84.25</v>
      </c>
      <c r="N4" s="6">
        <v>99</v>
      </c>
      <c r="O4" s="6">
        <v>89</v>
      </c>
      <c r="P4" s="6">
        <v>97.5</v>
      </c>
      <c r="Q4" s="6">
        <v>93.5</v>
      </c>
      <c r="R4" s="6">
        <v>94.25</v>
      </c>
      <c r="S4" s="6">
        <v>89.25</v>
      </c>
    </row>
    <row r="5" spans="2:19">
      <c r="B5" s="1">
        <v>2</v>
      </c>
      <c r="C5" s="1">
        <v>76</v>
      </c>
      <c r="D5" s="1">
        <v>81</v>
      </c>
      <c r="E5" s="1">
        <v>81</v>
      </c>
      <c r="F5" s="1">
        <v>83</v>
      </c>
      <c r="G5" s="4">
        <f t="shared" ref="G5:G28" si="0">AVERAGE(C5:F5)</f>
        <v>80.25</v>
      </c>
      <c r="H5" s="1">
        <f>F5-C5</f>
        <v>7</v>
      </c>
      <c r="I5" s="5" t="s">
        <v>6</v>
      </c>
      <c r="J5" s="5">
        <v>30</v>
      </c>
      <c r="K5" s="5">
        <v>7</v>
      </c>
      <c r="L5" s="5">
        <v>27</v>
      </c>
      <c r="M5" s="5">
        <v>13</v>
      </c>
      <c r="N5" s="5">
        <v>12</v>
      </c>
      <c r="O5" s="5">
        <v>21</v>
      </c>
      <c r="P5" s="5">
        <v>16</v>
      </c>
      <c r="Q5" s="5">
        <v>6</v>
      </c>
      <c r="R5" s="5">
        <v>11</v>
      </c>
      <c r="S5" s="5">
        <v>15</v>
      </c>
    </row>
    <row r="6" spans="2:19">
      <c r="B6" s="1">
        <v>3</v>
      </c>
      <c r="C6" s="1">
        <v>107</v>
      </c>
      <c r="D6" s="1">
        <v>80</v>
      </c>
      <c r="E6" s="1">
        <v>87</v>
      </c>
      <c r="F6" s="1">
        <v>95</v>
      </c>
      <c r="G6" s="4">
        <f t="shared" si="0"/>
        <v>92.25</v>
      </c>
      <c r="H6" s="1">
        <f>C6-D6</f>
        <v>27</v>
      </c>
      <c r="I6" s="3" t="s">
        <v>0</v>
      </c>
      <c r="J6" s="3">
        <v>11</v>
      </c>
      <c r="K6" s="3">
        <v>12</v>
      </c>
      <c r="L6" s="3">
        <v>13</v>
      </c>
      <c r="M6" s="3">
        <v>14</v>
      </c>
      <c r="N6" s="3">
        <v>15</v>
      </c>
      <c r="O6" s="3">
        <v>16</v>
      </c>
      <c r="P6" s="3">
        <v>17</v>
      </c>
      <c r="Q6" s="3">
        <v>18</v>
      </c>
      <c r="R6" s="3">
        <v>19</v>
      </c>
      <c r="S6" s="3">
        <v>20</v>
      </c>
    </row>
    <row r="7" spans="2:19">
      <c r="B7" s="1">
        <v>4</v>
      </c>
      <c r="C7" s="1">
        <v>83</v>
      </c>
      <c r="D7" s="1">
        <v>77</v>
      </c>
      <c r="E7" s="1">
        <v>87</v>
      </c>
      <c r="F7" s="1">
        <v>90</v>
      </c>
      <c r="G7" s="4">
        <f t="shared" si="0"/>
        <v>84.25</v>
      </c>
      <c r="H7" s="1">
        <f>F7-D7</f>
        <v>13</v>
      </c>
      <c r="I7" s="5" t="s">
        <v>5</v>
      </c>
      <c r="J7" s="6">
        <v>98.25</v>
      </c>
      <c r="K7" s="6">
        <v>85.5</v>
      </c>
      <c r="L7" s="6">
        <v>86.25</v>
      </c>
      <c r="M7" s="6">
        <v>93.75</v>
      </c>
      <c r="N7" s="6">
        <v>94.25</v>
      </c>
      <c r="O7" s="6">
        <v>97</v>
      </c>
      <c r="P7" s="6">
        <v>95</v>
      </c>
      <c r="Q7" s="6">
        <v>90.5</v>
      </c>
      <c r="R7" s="6">
        <v>93.75</v>
      </c>
      <c r="S7" s="6">
        <v>86.5</v>
      </c>
    </row>
    <row r="8" spans="2:19">
      <c r="B8" s="1">
        <v>5</v>
      </c>
      <c r="C8" s="1">
        <v>105</v>
      </c>
      <c r="D8" s="1">
        <v>93</v>
      </c>
      <c r="E8" s="1">
        <v>95</v>
      </c>
      <c r="F8" s="1">
        <v>103</v>
      </c>
      <c r="G8" s="4">
        <f t="shared" si="0"/>
        <v>99</v>
      </c>
      <c r="H8" s="1">
        <f>C8-D8</f>
        <v>12</v>
      </c>
      <c r="I8" s="5" t="s">
        <v>6</v>
      </c>
      <c r="J8" s="5">
        <v>16</v>
      </c>
      <c r="K8" s="5">
        <v>11</v>
      </c>
      <c r="L8" s="5">
        <v>20</v>
      </c>
      <c r="M8" s="5">
        <v>13</v>
      </c>
      <c r="N8" s="5">
        <v>7</v>
      </c>
      <c r="O8" s="5">
        <v>24</v>
      </c>
      <c r="P8" s="5">
        <v>10</v>
      </c>
      <c r="Q8" s="5">
        <v>16</v>
      </c>
      <c r="R8" s="5">
        <v>14</v>
      </c>
      <c r="S8" s="5">
        <v>28</v>
      </c>
    </row>
    <row r="9" spans="2:19">
      <c r="B9" s="1">
        <v>6</v>
      </c>
      <c r="C9" s="1">
        <v>88</v>
      </c>
      <c r="D9" s="1">
        <v>76</v>
      </c>
      <c r="E9" s="1">
        <v>95</v>
      </c>
      <c r="F9" s="1">
        <v>97</v>
      </c>
      <c r="G9" s="4">
        <f t="shared" si="0"/>
        <v>89</v>
      </c>
      <c r="H9" s="1">
        <f>F9-D9</f>
        <v>21</v>
      </c>
      <c r="I9" s="3" t="s">
        <v>0</v>
      </c>
      <c r="J9" s="3">
        <v>21</v>
      </c>
      <c r="K9" s="3">
        <v>22</v>
      </c>
      <c r="L9" s="3">
        <v>23</v>
      </c>
      <c r="M9" s="3">
        <v>24</v>
      </c>
      <c r="N9" s="3">
        <v>25</v>
      </c>
      <c r="O9" s="7"/>
      <c r="P9" s="7"/>
      <c r="Q9" s="7"/>
      <c r="R9" s="7"/>
      <c r="S9" s="7"/>
    </row>
    <row r="10" spans="2:19">
      <c r="B10" s="1">
        <v>7</v>
      </c>
      <c r="C10" s="1">
        <v>100</v>
      </c>
      <c r="D10" s="1">
        <v>87</v>
      </c>
      <c r="E10" s="1">
        <v>100</v>
      </c>
      <c r="F10" s="1">
        <v>103</v>
      </c>
      <c r="G10" s="4">
        <f t="shared" si="0"/>
        <v>97.5</v>
      </c>
      <c r="H10" s="1">
        <f>F10-D10</f>
        <v>16</v>
      </c>
      <c r="I10" s="5" t="s">
        <v>5</v>
      </c>
      <c r="J10" s="6">
        <v>89.5</v>
      </c>
      <c r="K10" s="6">
        <v>88.25</v>
      </c>
      <c r="L10" s="6">
        <v>96.25</v>
      </c>
      <c r="M10" s="6">
        <v>95.5</v>
      </c>
      <c r="N10" s="6">
        <v>89.25</v>
      </c>
      <c r="O10" s="5"/>
      <c r="P10" s="5"/>
      <c r="Q10" s="5"/>
      <c r="R10" s="5"/>
      <c r="S10" s="5"/>
    </row>
    <row r="11" spans="2:19">
      <c r="B11" s="1">
        <v>8</v>
      </c>
      <c r="C11" s="1">
        <v>97</v>
      </c>
      <c r="D11" s="1">
        <v>91</v>
      </c>
      <c r="E11" s="1">
        <v>92</v>
      </c>
      <c r="F11" s="1">
        <v>94</v>
      </c>
      <c r="G11" s="4">
        <f t="shared" si="0"/>
        <v>93.5</v>
      </c>
      <c r="H11" s="1">
        <f>C11-D11</f>
        <v>6</v>
      </c>
      <c r="I11" s="8" t="s">
        <v>6</v>
      </c>
      <c r="J11" s="8">
        <v>4</v>
      </c>
      <c r="K11" s="8">
        <v>30</v>
      </c>
      <c r="L11" s="8">
        <v>7</v>
      </c>
      <c r="M11" s="8">
        <v>7</v>
      </c>
      <c r="N11" s="8">
        <v>7</v>
      </c>
      <c r="O11" s="8"/>
      <c r="P11" s="8"/>
      <c r="Q11" s="8"/>
      <c r="R11" s="8"/>
      <c r="S11" s="8"/>
    </row>
    <row r="12" spans="2:19">
      <c r="B12" s="1">
        <v>9</v>
      </c>
      <c r="C12" s="1">
        <v>90</v>
      </c>
      <c r="D12" s="1">
        <v>91</v>
      </c>
      <c r="E12" s="1">
        <v>95</v>
      </c>
      <c r="F12" s="1">
        <v>101</v>
      </c>
      <c r="G12" s="4">
        <f t="shared" si="0"/>
        <v>94.25</v>
      </c>
      <c r="H12" s="1">
        <f>F12-C12</f>
        <v>11</v>
      </c>
    </row>
    <row r="13" spans="2:19">
      <c r="B13" s="1">
        <v>10</v>
      </c>
      <c r="C13" s="1">
        <v>93</v>
      </c>
      <c r="D13" s="1">
        <v>79</v>
      </c>
      <c r="E13" s="1">
        <v>91</v>
      </c>
      <c r="F13" s="1">
        <v>94</v>
      </c>
      <c r="G13" s="4">
        <f t="shared" si="0"/>
        <v>89.25</v>
      </c>
      <c r="H13" s="1">
        <f>F13-D13</f>
        <v>15</v>
      </c>
    </row>
    <row r="14" spans="2:19">
      <c r="B14" s="1">
        <v>11</v>
      </c>
      <c r="C14" s="1">
        <v>106</v>
      </c>
      <c r="D14" s="1">
        <v>97</v>
      </c>
      <c r="E14" s="1">
        <v>100</v>
      </c>
      <c r="F14" s="1">
        <v>90</v>
      </c>
      <c r="G14" s="4">
        <f t="shared" si="0"/>
        <v>98.25</v>
      </c>
      <c r="H14" s="1">
        <f>C14-F14</f>
        <v>16</v>
      </c>
    </row>
    <row r="15" spans="2:19">
      <c r="B15" s="1">
        <v>12</v>
      </c>
      <c r="C15" s="1">
        <v>89</v>
      </c>
      <c r="D15" s="1">
        <v>91</v>
      </c>
      <c r="E15" s="1">
        <v>80</v>
      </c>
      <c r="F15" s="1">
        <v>82</v>
      </c>
      <c r="G15" s="4">
        <f t="shared" si="0"/>
        <v>85.5</v>
      </c>
      <c r="H15" s="1">
        <f>D15-E15</f>
        <v>11</v>
      </c>
    </row>
    <row r="16" spans="2:19">
      <c r="B16" s="1">
        <v>13</v>
      </c>
      <c r="C16" s="1">
        <v>92</v>
      </c>
      <c r="D16" s="1">
        <v>83</v>
      </c>
      <c r="E16" s="1">
        <v>95</v>
      </c>
      <c r="F16" s="1">
        <v>75</v>
      </c>
      <c r="G16" s="4">
        <f t="shared" si="0"/>
        <v>86.25</v>
      </c>
      <c r="H16" s="1">
        <f>E16-F16</f>
        <v>20</v>
      </c>
    </row>
    <row r="17" spans="2:8">
      <c r="B17" s="1">
        <v>14</v>
      </c>
      <c r="C17" s="1">
        <v>87</v>
      </c>
      <c r="D17" s="1">
        <v>90</v>
      </c>
      <c r="E17" s="1">
        <v>100</v>
      </c>
      <c r="F17" s="1">
        <v>98</v>
      </c>
      <c r="G17" s="4">
        <f t="shared" si="0"/>
        <v>93.75</v>
      </c>
      <c r="H17" s="1">
        <f>E17-C17</f>
        <v>13</v>
      </c>
    </row>
    <row r="18" spans="2:8">
      <c r="B18" s="1">
        <v>15</v>
      </c>
      <c r="C18" s="1">
        <v>97</v>
      </c>
      <c r="D18" s="1">
        <v>95</v>
      </c>
      <c r="E18" s="1">
        <v>95</v>
      </c>
      <c r="F18" s="1">
        <v>90</v>
      </c>
      <c r="G18" s="4">
        <f t="shared" si="0"/>
        <v>94.25</v>
      </c>
      <c r="H18" s="1">
        <f>C18-F18</f>
        <v>7</v>
      </c>
    </row>
    <row r="19" spans="2:8">
      <c r="B19" s="1">
        <v>16</v>
      </c>
      <c r="C19" s="1">
        <v>82</v>
      </c>
      <c r="D19" s="1">
        <v>106</v>
      </c>
      <c r="E19" s="1">
        <v>99</v>
      </c>
      <c r="F19" s="1">
        <v>101</v>
      </c>
      <c r="G19" s="4">
        <f t="shared" si="0"/>
        <v>97</v>
      </c>
      <c r="H19" s="1">
        <f>D19-C19</f>
        <v>24</v>
      </c>
    </row>
    <row r="20" spans="2:8">
      <c r="B20" s="1">
        <v>17</v>
      </c>
      <c r="C20" s="1">
        <v>100</v>
      </c>
      <c r="D20" s="1">
        <v>95</v>
      </c>
      <c r="E20" s="1">
        <v>95</v>
      </c>
      <c r="F20" s="1">
        <v>90</v>
      </c>
      <c r="G20" s="4">
        <f t="shared" si="0"/>
        <v>95</v>
      </c>
      <c r="H20" s="1">
        <f>C20-F20</f>
        <v>10</v>
      </c>
    </row>
    <row r="21" spans="2:8">
      <c r="B21" s="1">
        <v>18</v>
      </c>
      <c r="C21" s="1">
        <v>81</v>
      </c>
      <c r="D21" s="1">
        <v>94</v>
      </c>
      <c r="E21" s="1">
        <v>97</v>
      </c>
      <c r="F21" s="1">
        <v>90</v>
      </c>
      <c r="G21" s="4">
        <f t="shared" si="0"/>
        <v>90.5</v>
      </c>
      <c r="H21" s="1">
        <f>E21-C21</f>
        <v>16</v>
      </c>
    </row>
    <row r="22" spans="2:8">
      <c r="B22" s="1">
        <v>19</v>
      </c>
      <c r="C22" s="1">
        <v>98</v>
      </c>
      <c r="D22" s="1">
        <v>101</v>
      </c>
      <c r="E22" s="1">
        <v>87</v>
      </c>
      <c r="F22" s="1">
        <v>89</v>
      </c>
      <c r="G22" s="4">
        <f t="shared" si="0"/>
        <v>93.75</v>
      </c>
      <c r="H22" s="1">
        <f>D22-E22</f>
        <v>14</v>
      </c>
    </row>
    <row r="23" spans="2:8">
      <c r="B23" s="1">
        <v>20</v>
      </c>
      <c r="C23" s="1">
        <v>78</v>
      </c>
      <c r="D23" s="1">
        <v>96</v>
      </c>
      <c r="E23" s="1">
        <v>100</v>
      </c>
      <c r="F23" s="1">
        <v>72</v>
      </c>
      <c r="G23" s="4">
        <f t="shared" si="0"/>
        <v>86.5</v>
      </c>
      <c r="H23" s="1">
        <f>E23-F23</f>
        <v>28</v>
      </c>
    </row>
    <row r="24" spans="2:8">
      <c r="B24" s="1">
        <v>21</v>
      </c>
      <c r="C24" s="1">
        <v>91</v>
      </c>
      <c r="D24" s="1">
        <v>91</v>
      </c>
      <c r="E24" s="1">
        <v>87</v>
      </c>
      <c r="F24" s="1">
        <v>89</v>
      </c>
      <c r="G24" s="4">
        <f t="shared" si="0"/>
        <v>89.5</v>
      </c>
      <c r="H24" s="1">
        <f>D24-E24</f>
        <v>4</v>
      </c>
    </row>
    <row r="25" spans="2:8">
      <c r="B25" s="1">
        <v>22</v>
      </c>
      <c r="C25" s="1">
        <v>76</v>
      </c>
      <c r="D25" s="1">
        <v>91</v>
      </c>
      <c r="E25" s="1">
        <v>106</v>
      </c>
      <c r="F25" s="1">
        <v>80</v>
      </c>
      <c r="G25" s="4">
        <f t="shared" si="0"/>
        <v>88.25</v>
      </c>
      <c r="H25" s="1">
        <f>E25-C25</f>
        <v>30</v>
      </c>
    </row>
    <row r="26" spans="2:8">
      <c r="B26" s="1">
        <v>23</v>
      </c>
      <c r="C26" s="1">
        <v>95</v>
      </c>
      <c r="D26" s="1">
        <v>97</v>
      </c>
      <c r="E26" s="1">
        <v>100</v>
      </c>
      <c r="F26" s="1">
        <v>93</v>
      </c>
      <c r="G26" s="4">
        <f t="shared" si="0"/>
        <v>96.25</v>
      </c>
      <c r="H26" s="1">
        <f>E26-F26</f>
        <v>7</v>
      </c>
    </row>
    <row r="27" spans="2:8">
      <c r="B27" s="1">
        <v>24</v>
      </c>
      <c r="C27" s="1">
        <v>92</v>
      </c>
      <c r="D27" s="1">
        <v>99</v>
      </c>
      <c r="E27" s="1">
        <v>97</v>
      </c>
      <c r="F27" s="1">
        <v>94</v>
      </c>
      <c r="G27" s="4">
        <f t="shared" si="0"/>
        <v>95.5</v>
      </c>
      <c r="H27" s="1">
        <f>D27-C27</f>
        <v>7</v>
      </c>
    </row>
    <row r="28" spans="2:8">
      <c r="B28" s="1">
        <v>25</v>
      </c>
      <c r="C28" s="1">
        <v>92</v>
      </c>
      <c r="D28" s="1">
        <v>85</v>
      </c>
      <c r="E28" s="1">
        <v>90</v>
      </c>
      <c r="F28" s="1">
        <v>90</v>
      </c>
      <c r="G28" s="4">
        <f t="shared" si="0"/>
        <v>89.25</v>
      </c>
      <c r="H28" s="1">
        <f>C28-D28</f>
        <v>7</v>
      </c>
    </row>
    <row r="29" spans="2:8">
      <c r="G29" s="4">
        <f>AVERAGE(G4:G28)</f>
        <v>91.93</v>
      </c>
      <c r="H29" s="1">
        <f>AVERAGE(H4:H28)</f>
        <v>14.88</v>
      </c>
    </row>
    <row r="30" spans="2:8">
      <c r="G30" s="4">
        <f>SUM(G4:G28)</f>
        <v>2298.25</v>
      </c>
    </row>
    <row r="31" spans="2:8" ht="18">
      <c r="B31" s="9" t="s">
        <v>7</v>
      </c>
      <c r="C31" s="9"/>
      <c r="D31" s="9"/>
      <c r="E31" s="9"/>
      <c r="G31" s="4">
        <f>(G30-G5)/(25-1)</f>
        <v>92.416666666666671</v>
      </c>
    </row>
    <row r="32" spans="2:8" ht="18">
      <c r="B32" s="9" t="s">
        <v>8</v>
      </c>
      <c r="C32" s="9">
        <v>130</v>
      </c>
      <c r="D32" s="9"/>
      <c r="E32" s="9"/>
    </row>
    <row r="33" spans="2:9" ht="18">
      <c r="B33" s="9" t="s">
        <v>9</v>
      </c>
      <c r="C33" s="9">
        <v>102.5</v>
      </c>
      <c r="D33" s="9"/>
      <c r="E33" s="9"/>
    </row>
    <row r="34" spans="2:9" ht="18">
      <c r="B34" s="9" t="s">
        <v>10</v>
      </c>
      <c r="C34" s="9">
        <v>75</v>
      </c>
      <c r="D34" s="9"/>
      <c r="E34" s="9"/>
    </row>
    <row r="35" spans="2:9" ht="18">
      <c r="B35" s="9" t="s">
        <v>11</v>
      </c>
      <c r="C35" s="9">
        <v>2.06</v>
      </c>
      <c r="D35" s="9"/>
      <c r="E35" s="9"/>
    </row>
    <row r="36" spans="2:9" ht="18">
      <c r="B36" s="9" t="s">
        <v>12</v>
      </c>
      <c r="C36" s="10">
        <f>H29/C35</f>
        <v>7.2233009708737868</v>
      </c>
      <c r="D36" s="10"/>
      <c r="E36" s="9"/>
    </row>
    <row r="37" spans="2:9" ht="18">
      <c r="B37" s="11" t="s">
        <v>13</v>
      </c>
      <c r="C37" s="12">
        <f>(C32-C34)/(6*C36)</f>
        <v>1.2690412186379927</v>
      </c>
      <c r="D37" s="9"/>
      <c r="E37" s="9"/>
    </row>
    <row r="38" spans="2:9" ht="18">
      <c r="B38" s="11" t="s">
        <v>14</v>
      </c>
      <c r="C38" s="12">
        <f>(G31-C34)/(3*C36)</f>
        <v>0.80372610513739562</v>
      </c>
      <c r="D38" s="10">
        <f>(C32-G31)/(3*C36)</f>
        <v>1.73435633213859</v>
      </c>
      <c r="E38" s="9"/>
    </row>
    <row r="39" spans="2:9" ht="18">
      <c r="B39" s="11" t="s">
        <v>15</v>
      </c>
      <c r="C39" s="12">
        <f>(C32-C34)/(6*E40)</f>
        <v>0.73903180505877131</v>
      </c>
      <c r="D39" s="9"/>
      <c r="E39" s="9"/>
    </row>
    <row r="40" spans="2:9" ht="18">
      <c r="B40" s="9" t="s">
        <v>16</v>
      </c>
      <c r="C40" s="10">
        <f>POWER(C36,2)</f>
        <v>52.176076915826194</v>
      </c>
      <c r="D40" s="10">
        <f>POWER(G31-C33,2)</f>
        <v>101.67361111111101</v>
      </c>
      <c r="E40" s="10">
        <f>SQRT(C40+D40)</f>
        <v>12.403615925484681</v>
      </c>
    </row>
    <row r="41" spans="2:9" ht="18">
      <c r="B41" s="11" t="s">
        <v>17</v>
      </c>
      <c r="C41" s="13">
        <f>1/50</f>
        <v>0.02</v>
      </c>
      <c r="D41" s="9"/>
      <c r="E41" s="9"/>
    </row>
    <row r="42" spans="2:9" ht="18">
      <c r="B42" s="14" t="s">
        <v>18</v>
      </c>
      <c r="C42" s="14" t="s">
        <v>19</v>
      </c>
      <c r="D42" s="15" t="s">
        <v>20</v>
      </c>
      <c r="E42" s="15" t="s">
        <v>21</v>
      </c>
    </row>
    <row r="43" spans="2:9" ht="18">
      <c r="B43" s="16">
        <f>_xlfn.NORM.DIST(C32,G31,C36,1)</f>
        <v>0.99999990198797517</v>
      </c>
      <c r="C43" s="17">
        <f>_xlfn.NORM.DIST(C34,G31,C36,1)</f>
        <v>7.9505360453234128E-3</v>
      </c>
      <c r="D43" s="18">
        <f>B43-C43</f>
        <v>0.99204936594265181</v>
      </c>
      <c r="E43" s="92">
        <f>1-D43</f>
        <v>7.9506340573481937E-3</v>
      </c>
    </row>
    <row r="44" spans="2:9">
      <c r="B44" s="97" t="s">
        <v>22</v>
      </c>
      <c r="C44" s="97"/>
      <c r="D44" s="97"/>
      <c r="E44" s="97"/>
      <c r="F44" s="97"/>
      <c r="G44" s="97"/>
      <c r="H44" s="97"/>
      <c r="I44" s="97"/>
    </row>
    <row r="45" spans="2:9">
      <c r="B45" s="97"/>
      <c r="C45" s="97"/>
      <c r="D45" s="97"/>
      <c r="E45" s="97"/>
      <c r="F45" s="97"/>
      <c r="G45" s="97"/>
      <c r="H45" s="97"/>
      <c r="I45" s="97"/>
    </row>
  </sheetData>
  <mergeCells count="1">
    <mergeCell ref="B44:I45"/>
  </mergeCells>
  <pageMargins left="0.75" right="0.75" top="1" bottom="1" header="0.5" footer="0.5"/>
  <pageSetup orientation="portrait" horizontalDpi="4294967292" verticalDpi="4294967292"/>
  <ignoredErrors>
    <ignoredError sqref="G4:G28"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9"/>
  <sheetViews>
    <sheetView workbookViewId="0">
      <selection activeCell="J24" sqref="J24"/>
    </sheetView>
  </sheetViews>
  <sheetFormatPr baseColWidth="10" defaultColWidth="8" defaultRowHeight="14" x14ac:dyDescent="0"/>
  <cols>
    <col min="1" max="1" width="16.1640625" style="24" customWidth="1"/>
    <col min="2" max="2" width="11.5" style="24" bestFit="1" customWidth="1"/>
    <col min="3" max="3" width="11" style="24" customWidth="1"/>
    <col min="4" max="4" width="13.33203125" style="24" customWidth="1"/>
    <col min="5" max="5" width="15.6640625" style="24" customWidth="1"/>
    <col min="6" max="6" width="25.33203125" style="24" bestFit="1" customWidth="1"/>
    <col min="7" max="7" width="11.5" style="24" customWidth="1"/>
    <col min="8" max="8" width="11.1640625" style="24" bestFit="1" customWidth="1"/>
    <col min="9" max="9" width="8" style="24"/>
    <col min="10" max="10" width="9.83203125" style="24" bestFit="1" customWidth="1"/>
    <col min="11" max="16384" width="8" style="24"/>
  </cols>
  <sheetData>
    <row r="5" spans="1:5">
      <c r="A5" s="24" t="s">
        <v>29</v>
      </c>
    </row>
    <row r="7" spans="1:5">
      <c r="A7" s="25" t="s">
        <v>30</v>
      </c>
      <c r="B7" s="25" t="s">
        <v>31</v>
      </c>
      <c r="C7" s="25" t="s">
        <v>32</v>
      </c>
      <c r="D7" s="25" t="s">
        <v>33</v>
      </c>
      <c r="E7" s="25" t="s">
        <v>34</v>
      </c>
    </row>
    <row r="8" spans="1:5">
      <c r="A8" s="25" t="s">
        <v>31</v>
      </c>
      <c r="B8" s="26">
        <v>1</v>
      </c>
      <c r="C8" s="27">
        <v>0</v>
      </c>
      <c r="D8" s="28">
        <v>0</v>
      </c>
      <c r="E8" s="26">
        <v>0</v>
      </c>
    </row>
    <row r="9" spans="1:5" ht="15" thickBot="1">
      <c r="A9" s="29" t="s">
        <v>32</v>
      </c>
      <c r="B9" s="30">
        <v>0</v>
      </c>
      <c r="C9" s="31">
        <v>1</v>
      </c>
      <c r="D9" s="32">
        <v>0</v>
      </c>
      <c r="E9" s="30">
        <v>0</v>
      </c>
    </row>
    <row r="10" spans="1:5" ht="15" thickTop="1">
      <c r="A10" s="33" t="s">
        <v>35</v>
      </c>
      <c r="B10" s="34">
        <v>0.8</v>
      </c>
      <c r="C10" s="35">
        <v>0</v>
      </c>
      <c r="D10" s="36">
        <v>0.1</v>
      </c>
      <c r="E10" s="34">
        <v>0.1</v>
      </c>
    </row>
    <row r="11" spans="1:5">
      <c r="A11" s="25" t="s">
        <v>34</v>
      </c>
      <c r="B11" s="26">
        <v>0.6</v>
      </c>
      <c r="C11" s="27">
        <v>0.2</v>
      </c>
      <c r="D11" s="28">
        <v>0.1</v>
      </c>
      <c r="E11" s="26">
        <v>0.1</v>
      </c>
    </row>
    <row r="13" spans="1:5">
      <c r="A13" s="24" t="s">
        <v>36</v>
      </c>
      <c r="B13" s="25">
        <v>1.125</v>
      </c>
      <c r="C13" s="25">
        <v>0.125</v>
      </c>
    </row>
    <row r="14" spans="1:5">
      <c r="B14" s="25">
        <v>0.125</v>
      </c>
      <c r="C14" s="25">
        <v>1.125</v>
      </c>
    </row>
    <row r="16" spans="1:5">
      <c r="A16" s="94" t="s">
        <v>37</v>
      </c>
      <c r="B16" s="93">
        <v>0.97499999999999998</v>
      </c>
      <c r="C16" s="93">
        <v>2.5000000000000001E-2</v>
      </c>
    </row>
    <row r="17" spans="1:10">
      <c r="A17" s="94"/>
      <c r="B17" s="93">
        <v>0.77500000000000002</v>
      </c>
      <c r="C17" s="93">
        <v>0.22500000000000001</v>
      </c>
      <c r="F17" s="24" t="s">
        <v>38</v>
      </c>
    </row>
    <row r="18" spans="1:10">
      <c r="F18" s="24" t="s">
        <v>39</v>
      </c>
      <c r="H18" s="24" t="s">
        <v>28</v>
      </c>
    </row>
    <row r="19" spans="1:10" ht="15">
      <c r="A19" s="24" t="s">
        <v>40</v>
      </c>
      <c r="B19" s="37">
        <v>100000</v>
      </c>
      <c r="C19" s="25">
        <v>0</v>
      </c>
      <c r="F19" s="37">
        <v>97500</v>
      </c>
      <c r="G19" s="37"/>
      <c r="H19" s="37">
        <v>2500</v>
      </c>
    </row>
    <row r="20" spans="1:10">
      <c r="F20" s="25"/>
      <c r="G20" s="25"/>
      <c r="H20" s="25"/>
    </row>
    <row r="21" spans="1:10" ht="15">
      <c r="A21" s="24" t="s">
        <v>41</v>
      </c>
      <c r="B21" s="25">
        <v>0</v>
      </c>
      <c r="C21" s="37">
        <v>90000</v>
      </c>
      <c r="F21" s="37">
        <v>69750</v>
      </c>
      <c r="G21" s="25"/>
      <c r="H21" s="37">
        <v>20250</v>
      </c>
    </row>
    <row r="22" spans="1:10">
      <c r="F22" s="95">
        <f>SUM(F19:F21)</f>
        <v>167250</v>
      </c>
      <c r="G22" s="94"/>
      <c r="H22" s="95">
        <f>SUM(H19:H21)</f>
        <v>22750</v>
      </c>
    </row>
    <row r="23" spans="1:10">
      <c r="J23" s="109"/>
    </row>
    <row r="24" spans="1:10">
      <c r="F24" s="24" t="s">
        <v>42</v>
      </c>
    </row>
    <row r="25" spans="1:10">
      <c r="F25" s="24" t="s">
        <v>43</v>
      </c>
      <c r="G25" s="24" t="s">
        <v>44</v>
      </c>
      <c r="H25" s="24" t="s">
        <v>45</v>
      </c>
    </row>
    <row r="26" spans="1:10" ht="15">
      <c r="E26" s="24" t="s">
        <v>46</v>
      </c>
      <c r="F26" s="38">
        <v>0</v>
      </c>
      <c r="G26" s="38">
        <f>+F29</f>
        <v>0</v>
      </c>
      <c r="H26" s="38">
        <f>+G29</f>
        <v>17500</v>
      </c>
    </row>
    <row r="27" spans="1:10" ht="15">
      <c r="E27" s="24" t="s">
        <v>47</v>
      </c>
      <c r="F27" s="38">
        <v>0</v>
      </c>
      <c r="G27" s="38">
        <f>+F19</f>
        <v>97500</v>
      </c>
      <c r="H27" s="38">
        <f>+F21</f>
        <v>69750</v>
      </c>
    </row>
    <row r="28" spans="1:10" ht="16" thickBot="1">
      <c r="E28" s="24" t="s">
        <v>48</v>
      </c>
      <c r="F28" s="39">
        <v>0</v>
      </c>
      <c r="G28" s="39">
        <v>-80000</v>
      </c>
      <c r="H28" s="39">
        <v>-95000</v>
      </c>
    </row>
    <row r="29" spans="1:10" ht="16" thickTop="1">
      <c r="E29" s="24" t="s">
        <v>49</v>
      </c>
      <c r="F29" s="38">
        <f>SUM(F26:F28)</f>
        <v>0</v>
      </c>
      <c r="G29" s="96">
        <f>SUM(G26:G28)</f>
        <v>17500</v>
      </c>
      <c r="H29" s="96">
        <f>SUM(H26:H28)</f>
        <v>-7750</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O195"/>
  <sheetViews>
    <sheetView topLeftCell="A13" workbookViewId="0">
      <selection activeCell="I28" sqref="I28"/>
    </sheetView>
  </sheetViews>
  <sheetFormatPr baseColWidth="10" defaultColWidth="9.83203125" defaultRowHeight="15" x14ac:dyDescent="0"/>
  <cols>
    <col min="1" max="1" width="3" style="46" customWidth="1"/>
    <col min="2" max="4" width="9.83203125" style="46"/>
    <col min="5" max="5" width="11.6640625" style="46" customWidth="1"/>
    <col min="6" max="16384" width="9.83203125" style="46"/>
  </cols>
  <sheetData>
    <row r="1" spans="2:41" ht="16" thickBot="1">
      <c r="B1" s="40" t="s">
        <v>50</v>
      </c>
      <c r="C1" s="41"/>
      <c r="D1" s="41"/>
      <c r="E1" s="41"/>
      <c r="F1" s="42"/>
      <c r="G1" s="43"/>
      <c r="H1" s="42"/>
      <c r="I1" s="42"/>
      <c r="J1" s="42"/>
      <c r="K1" s="44" t="s">
        <v>51</v>
      </c>
      <c r="L1" s="45">
        <f>E2/E3</f>
        <v>0.375</v>
      </c>
      <c r="M1" s="41"/>
      <c r="N1" s="44" t="s">
        <v>52</v>
      </c>
      <c r="O1" s="45">
        <f>E4-1</f>
        <v>0</v>
      </c>
      <c r="P1" s="41"/>
      <c r="Q1" s="41"/>
      <c r="R1" s="44" t="s">
        <v>53</v>
      </c>
      <c r="S1" s="41"/>
      <c r="T1" s="41"/>
      <c r="U1" s="41"/>
      <c r="V1" s="41"/>
      <c r="W1" s="41"/>
      <c r="X1" s="41"/>
      <c r="Y1" s="41"/>
      <c r="Z1" s="41"/>
      <c r="AA1" s="41"/>
      <c r="AB1" s="41"/>
      <c r="AC1" s="41"/>
      <c r="AD1" s="41"/>
      <c r="AE1" s="41"/>
      <c r="AF1" s="41"/>
      <c r="AG1" s="41"/>
      <c r="AH1" s="41"/>
      <c r="AI1" s="41"/>
      <c r="AJ1" s="41"/>
      <c r="AK1" s="41"/>
      <c r="AL1" s="41"/>
      <c r="AM1" s="41"/>
      <c r="AN1" s="41"/>
      <c r="AO1" s="41"/>
    </row>
    <row r="2" spans="2:41" ht="16" thickBot="1">
      <c r="B2" s="41"/>
      <c r="C2" s="47" t="s">
        <v>54</v>
      </c>
      <c r="D2" s="41"/>
      <c r="E2" s="48">
        <v>7.5</v>
      </c>
      <c r="F2" s="42" t="str">
        <f>"per "&amp;units</f>
        <v>per hour</v>
      </c>
      <c r="G2" s="49" t="s">
        <v>55</v>
      </c>
      <c r="H2" s="42"/>
      <c r="I2" s="42"/>
      <c r="J2" s="42"/>
      <c r="K2" s="44" t="s">
        <v>56</v>
      </c>
      <c r="L2" s="45">
        <f>L1/E4</f>
        <v>0.375</v>
      </c>
      <c r="M2" s="41"/>
      <c r="N2" s="41"/>
      <c r="O2" s="41"/>
      <c r="P2" s="41"/>
      <c r="Q2" s="41"/>
      <c r="R2" s="44" t="s">
        <v>57</v>
      </c>
      <c r="S2" s="41"/>
      <c r="T2" s="41"/>
      <c r="U2" s="41"/>
      <c r="V2" s="41"/>
      <c r="W2" s="41"/>
      <c r="X2" s="41"/>
      <c r="Y2" s="41"/>
      <c r="Z2" s="41"/>
      <c r="AA2" s="41"/>
      <c r="AB2" s="41"/>
      <c r="AC2" s="41"/>
      <c r="AD2" s="41"/>
      <c r="AE2" s="41"/>
      <c r="AF2" s="41"/>
      <c r="AG2" s="41"/>
      <c r="AH2" s="41"/>
      <c r="AI2" s="41"/>
      <c r="AJ2" s="41"/>
      <c r="AK2" s="41"/>
      <c r="AL2" s="41"/>
      <c r="AM2" s="41"/>
      <c r="AN2" s="41"/>
      <c r="AO2" s="41"/>
    </row>
    <row r="3" spans="2:41" ht="16" thickBot="1">
      <c r="B3" s="41"/>
      <c r="C3" s="47" t="s">
        <v>58</v>
      </c>
      <c r="D3" s="41"/>
      <c r="E3" s="48">
        <v>20</v>
      </c>
      <c r="F3" s="42" t="str">
        <f>"per "&amp;units</f>
        <v>per hour</v>
      </c>
      <c r="G3" s="49" t="s">
        <v>59</v>
      </c>
      <c r="H3" s="42"/>
      <c r="I3" s="42"/>
      <c r="J3" s="42"/>
      <c r="K3" s="41"/>
      <c r="L3" s="45">
        <f>(L1^E4)/(Q3*(1-L2))</f>
        <v>0.6</v>
      </c>
      <c r="M3" s="41"/>
      <c r="N3" s="41"/>
      <c r="O3" s="44" t="s">
        <v>60</v>
      </c>
      <c r="P3" s="41"/>
      <c r="Q3" s="50">
        <f>P62</f>
        <v>1</v>
      </c>
      <c r="R3" s="41"/>
      <c r="S3" s="41"/>
      <c r="T3" s="41"/>
      <c r="U3" s="41"/>
      <c r="V3" s="41"/>
      <c r="W3" s="41"/>
      <c r="X3" s="41"/>
      <c r="Y3" s="41"/>
      <c r="Z3" s="41"/>
      <c r="AA3" s="41"/>
      <c r="AB3" s="41"/>
      <c r="AC3" s="41"/>
      <c r="AD3" s="41"/>
      <c r="AE3" s="41"/>
      <c r="AF3" s="41"/>
      <c r="AG3" s="41"/>
      <c r="AH3" s="41"/>
      <c r="AI3" s="41"/>
      <c r="AJ3" s="41"/>
      <c r="AK3" s="41"/>
      <c r="AL3" s="41"/>
      <c r="AM3" s="41"/>
      <c r="AN3" s="41"/>
      <c r="AO3" s="41"/>
    </row>
    <row r="4" spans="2:41" ht="16" thickBot="1">
      <c r="B4" s="41"/>
      <c r="C4" s="47" t="s">
        <v>61</v>
      </c>
      <c r="D4" s="41"/>
      <c r="E4" s="51">
        <v>1</v>
      </c>
      <c r="F4" s="52" t="s">
        <v>62</v>
      </c>
      <c r="G4" s="53"/>
      <c r="H4" s="53"/>
      <c r="I4" s="53"/>
      <c r="J4" s="53"/>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row>
    <row r="5" spans="2:41" ht="16" thickBot="1">
      <c r="B5" s="54" t="str">
        <f>IF(F6&lt;1,R2,R1)</f>
        <v xml:space="preserve"> </v>
      </c>
      <c r="C5" s="55" t="s">
        <v>63</v>
      </c>
      <c r="D5" s="41"/>
      <c r="E5" s="56" t="s">
        <v>64</v>
      </c>
      <c r="F5" s="42"/>
      <c r="G5" s="53"/>
      <c r="H5" s="53"/>
      <c r="I5" s="53"/>
      <c r="J5" s="53"/>
      <c r="K5" s="44" t="s">
        <v>65</v>
      </c>
      <c r="L5" s="45">
        <f>1/(SUM(L7:L27)+L3)</f>
        <v>0.625</v>
      </c>
      <c r="M5" s="41"/>
      <c r="N5" s="45">
        <f>1-SUM(N7:N55)</f>
        <v>0.375</v>
      </c>
      <c r="O5" s="45">
        <f>E4</f>
        <v>1</v>
      </c>
      <c r="P5" s="41"/>
      <c r="Q5" s="41"/>
      <c r="R5" s="41"/>
      <c r="S5" s="41"/>
      <c r="T5" s="41"/>
      <c r="U5" s="41"/>
      <c r="V5" s="41"/>
      <c r="W5" s="41"/>
      <c r="X5" s="41"/>
      <c r="Y5" s="41"/>
      <c r="Z5" s="41"/>
      <c r="AA5" s="41"/>
      <c r="AB5" s="41"/>
      <c r="AC5" s="41"/>
      <c r="AD5" s="41"/>
      <c r="AE5" s="41"/>
      <c r="AF5" s="41"/>
      <c r="AG5" s="41"/>
      <c r="AH5" s="41"/>
      <c r="AI5" s="41"/>
      <c r="AJ5" s="41"/>
      <c r="AK5" s="41"/>
      <c r="AL5" s="41"/>
      <c r="AM5" s="41"/>
      <c r="AN5" s="41"/>
      <c r="AO5" s="41"/>
    </row>
    <row r="6" spans="2:41">
      <c r="B6" s="44" t="s">
        <v>66</v>
      </c>
      <c r="C6" s="41"/>
      <c r="D6" s="41"/>
      <c r="E6" s="41"/>
      <c r="F6" s="57">
        <f>E2/(E3*E4)</f>
        <v>0.375</v>
      </c>
      <c r="G6" s="53"/>
      <c r="H6" s="53"/>
      <c r="I6" s="53"/>
      <c r="J6" s="53"/>
      <c r="K6" s="41"/>
      <c r="L6" s="41"/>
      <c r="M6" s="58" t="s">
        <v>67</v>
      </c>
      <c r="N6" s="41"/>
      <c r="O6" s="59">
        <f>IF(+O5&lt;=1,1,+O5-1)</f>
        <v>1</v>
      </c>
      <c r="P6" s="59">
        <f>IF(O5=0,1,+O6*O5)</f>
        <v>1</v>
      </c>
      <c r="Q6" s="41"/>
      <c r="R6" s="41"/>
      <c r="S6" s="41"/>
      <c r="T6" s="41"/>
      <c r="U6" s="41"/>
      <c r="V6" s="41"/>
      <c r="W6" s="41"/>
      <c r="X6" s="41"/>
      <c r="Y6" s="41"/>
      <c r="Z6" s="41"/>
      <c r="AA6" s="41"/>
      <c r="AB6" s="41"/>
      <c r="AC6" s="41"/>
      <c r="AD6" s="41"/>
      <c r="AE6" s="41"/>
      <c r="AF6" s="41"/>
      <c r="AG6" s="41"/>
      <c r="AH6" s="41"/>
      <c r="AI6" s="41"/>
      <c r="AJ6" s="41"/>
      <c r="AK6" s="41"/>
      <c r="AL6" s="41"/>
      <c r="AM6" s="41"/>
      <c r="AN6" s="41"/>
      <c r="AO6" s="41"/>
    </row>
    <row r="7" spans="2:41">
      <c r="B7" s="44" t="s">
        <v>68</v>
      </c>
      <c r="C7" s="41"/>
      <c r="D7" s="41"/>
      <c r="E7" s="41"/>
      <c r="F7" s="60">
        <f>L5</f>
        <v>0.625</v>
      </c>
      <c r="G7" s="53"/>
      <c r="H7" s="53"/>
      <c r="I7" s="53"/>
      <c r="J7" s="53"/>
      <c r="K7" s="45">
        <v>0</v>
      </c>
      <c r="L7" s="45">
        <v>1</v>
      </c>
      <c r="M7" s="45">
        <f>L5</f>
        <v>0.625</v>
      </c>
      <c r="N7" s="45">
        <f t="shared" ref="N7:N55" si="0">IF(K7&lt;$E$4,M7,0)</f>
        <v>0.625</v>
      </c>
      <c r="O7" s="59">
        <f t="shared" ref="O7:O62" si="1">IF(+O6=1,1,+O6-1)</f>
        <v>1</v>
      </c>
      <c r="P7" s="59">
        <f t="shared" ref="P7:P62" si="2">P6*O7</f>
        <v>1</v>
      </c>
      <c r="Q7" s="41"/>
      <c r="R7" s="41"/>
      <c r="S7" s="41"/>
      <c r="T7" s="41"/>
      <c r="U7" s="41"/>
      <c r="V7" s="41"/>
      <c r="W7" s="41"/>
      <c r="X7" s="41"/>
      <c r="Y7" s="41"/>
      <c r="Z7" s="41"/>
      <c r="AA7" s="41"/>
      <c r="AB7" s="41"/>
      <c r="AC7" s="41"/>
      <c r="AD7" s="41"/>
      <c r="AE7" s="41"/>
      <c r="AF7" s="41"/>
      <c r="AG7" s="41"/>
      <c r="AH7" s="41"/>
      <c r="AI7" s="41"/>
      <c r="AJ7" s="41"/>
      <c r="AK7" s="41"/>
      <c r="AL7" s="41"/>
      <c r="AM7" s="41"/>
      <c r="AN7" s="41"/>
      <c r="AO7" s="41"/>
    </row>
    <row r="8" spans="2:41">
      <c r="B8" s="44" t="s">
        <v>69</v>
      </c>
      <c r="C8" s="41"/>
      <c r="D8" s="41"/>
      <c r="E8" s="41"/>
      <c r="F8" s="60">
        <f>F7*(L1^(E4+1))/((Q3/E4)*(E4-L1)^2)</f>
        <v>0.22500000000000001</v>
      </c>
      <c r="G8" s="53"/>
      <c r="H8" s="53"/>
      <c r="I8" s="53"/>
      <c r="J8" s="53"/>
      <c r="K8" s="45">
        <v>1</v>
      </c>
      <c r="L8" s="45">
        <f>IF(K8&gt;$O$1,0,+L1)</f>
        <v>0</v>
      </c>
      <c r="M8" s="45">
        <f t="shared" ref="M8:M55" si="3">IF(K8&gt;$E$4,+$L$1*M7/$E$4,+$L$1*M7/K8)</f>
        <v>0.234375</v>
      </c>
      <c r="N8" s="45">
        <f t="shared" si="0"/>
        <v>0</v>
      </c>
      <c r="O8" s="59">
        <f t="shared" si="1"/>
        <v>1</v>
      </c>
      <c r="P8" s="59">
        <f t="shared" si="2"/>
        <v>1</v>
      </c>
      <c r="Q8" s="41"/>
      <c r="R8" s="41"/>
      <c r="S8" s="41"/>
      <c r="T8" s="41"/>
      <c r="U8" s="41"/>
      <c r="V8" s="41"/>
      <c r="W8" s="41"/>
      <c r="X8" s="41"/>
      <c r="Y8" s="41"/>
      <c r="Z8" s="41"/>
      <c r="AA8" s="41"/>
      <c r="AB8" s="41"/>
      <c r="AC8" s="41"/>
      <c r="AD8" s="41"/>
      <c r="AE8" s="41"/>
      <c r="AF8" s="41"/>
      <c r="AG8" s="41"/>
      <c r="AH8" s="41"/>
      <c r="AI8" s="41"/>
      <c r="AJ8" s="41"/>
      <c r="AK8" s="41"/>
      <c r="AL8" s="41"/>
      <c r="AM8" s="41"/>
      <c r="AN8" s="41"/>
      <c r="AO8" s="41"/>
    </row>
    <row r="9" spans="2:41">
      <c r="B9" s="44" t="s">
        <v>70</v>
      </c>
      <c r="C9" s="41"/>
      <c r="D9" s="41"/>
      <c r="E9" s="41"/>
      <c r="F9" s="60">
        <f>F8+F6*E4</f>
        <v>0.6</v>
      </c>
      <c r="G9" s="53"/>
      <c r="H9" s="53"/>
      <c r="I9" s="53"/>
      <c r="J9" s="53"/>
      <c r="K9" s="45">
        <v>2</v>
      </c>
      <c r="L9" s="45">
        <f t="shared" ref="L9:L27" si="4">IF(K9&gt;$O$1,0,+L8*$L$1/K9)</f>
        <v>0</v>
      </c>
      <c r="M9" s="45">
        <f t="shared" si="3"/>
        <v>8.7890625E-2</v>
      </c>
      <c r="N9" s="45">
        <f t="shared" si="0"/>
        <v>0</v>
      </c>
      <c r="O9" s="59">
        <f t="shared" si="1"/>
        <v>1</v>
      </c>
      <c r="P9" s="59">
        <f t="shared" si="2"/>
        <v>1</v>
      </c>
      <c r="Q9" s="41"/>
      <c r="R9" s="41"/>
      <c r="S9" s="41"/>
      <c r="T9" s="41"/>
      <c r="U9" s="41"/>
      <c r="V9" s="41"/>
      <c r="W9" s="41"/>
      <c r="X9" s="41"/>
      <c r="Y9" s="41"/>
      <c r="Z9" s="41"/>
      <c r="AA9" s="41"/>
      <c r="AB9" s="41"/>
      <c r="AC9" s="41"/>
      <c r="AD9" s="41"/>
      <c r="AE9" s="41"/>
      <c r="AF9" s="41"/>
      <c r="AG9" s="41"/>
      <c r="AH9" s="41"/>
      <c r="AI9" s="41"/>
      <c r="AJ9" s="41"/>
      <c r="AK9" s="41"/>
      <c r="AL9" s="41"/>
      <c r="AM9" s="41"/>
      <c r="AN9" s="41"/>
      <c r="AO9" s="41"/>
    </row>
    <row r="10" spans="2:41">
      <c r="B10" s="44" t="s">
        <v>71</v>
      </c>
      <c r="C10" s="41"/>
      <c r="D10" s="41"/>
      <c r="E10" s="41"/>
      <c r="F10" s="60">
        <f>F8/E2</f>
        <v>3.0000000000000002E-2</v>
      </c>
      <c r="G10" s="53" t="str">
        <f>units&amp;"s"</f>
        <v>hours</v>
      </c>
      <c r="H10" s="53">
        <f>F10*60</f>
        <v>1.8</v>
      </c>
      <c r="I10" s="53"/>
      <c r="J10" s="53"/>
      <c r="K10" s="45">
        <v>3</v>
      </c>
      <c r="L10" s="45">
        <f t="shared" si="4"/>
        <v>0</v>
      </c>
      <c r="M10" s="45">
        <f t="shared" si="3"/>
        <v>3.2958984375E-2</v>
      </c>
      <c r="N10" s="45">
        <f t="shared" si="0"/>
        <v>0</v>
      </c>
      <c r="O10" s="59">
        <f t="shared" si="1"/>
        <v>1</v>
      </c>
      <c r="P10" s="59">
        <f t="shared" si="2"/>
        <v>1</v>
      </c>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row>
    <row r="11" spans="2:41">
      <c r="B11" s="44" t="s">
        <v>72</v>
      </c>
      <c r="C11" s="41"/>
      <c r="D11" s="41"/>
      <c r="E11" s="41"/>
      <c r="F11" s="60">
        <f>F10+1/E3</f>
        <v>0.08</v>
      </c>
      <c r="G11" s="53" t="str">
        <f>units&amp;"s"</f>
        <v>hours</v>
      </c>
      <c r="H11" s="53">
        <f>F11*60</f>
        <v>4.8</v>
      </c>
      <c r="I11" s="53"/>
      <c r="J11" s="53"/>
      <c r="K11" s="45">
        <v>4</v>
      </c>
      <c r="L11" s="45">
        <f t="shared" si="4"/>
        <v>0</v>
      </c>
      <c r="M11" s="45">
        <f t="shared" si="3"/>
        <v>1.2359619140625E-2</v>
      </c>
      <c r="N11" s="45">
        <f t="shared" si="0"/>
        <v>0</v>
      </c>
      <c r="O11" s="59">
        <f t="shared" si="1"/>
        <v>1</v>
      </c>
      <c r="P11" s="59">
        <f t="shared" si="2"/>
        <v>1</v>
      </c>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row>
    <row r="12" spans="2:41">
      <c r="B12" s="44" t="s">
        <v>73</v>
      </c>
      <c r="C12" s="41"/>
      <c r="D12" s="41"/>
      <c r="E12" s="41"/>
      <c r="F12" s="60">
        <f>N5</f>
        <v>0.375</v>
      </c>
      <c r="G12" s="53"/>
      <c r="H12" s="53"/>
      <c r="I12" s="53"/>
      <c r="J12" s="53"/>
      <c r="K12" s="45">
        <v>5</v>
      </c>
      <c r="L12" s="45">
        <f t="shared" si="4"/>
        <v>0</v>
      </c>
      <c r="M12" s="45">
        <f t="shared" si="3"/>
        <v>4.634857177734375E-3</v>
      </c>
      <c r="N12" s="45">
        <f t="shared" si="0"/>
        <v>0</v>
      </c>
      <c r="O12" s="59">
        <f t="shared" si="1"/>
        <v>1</v>
      </c>
      <c r="P12" s="59">
        <f t="shared" si="2"/>
        <v>1</v>
      </c>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row>
    <row r="13" spans="2:41">
      <c r="B13" s="41"/>
      <c r="C13" s="41"/>
      <c r="D13" s="41"/>
      <c r="E13" s="41"/>
      <c r="F13" s="41"/>
      <c r="G13" s="53"/>
      <c r="H13" s="53"/>
      <c r="I13" s="53"/>
      <c r="J13" s="53"/>
      <c r="K13" s="45">
        <v>6</v>
      </c>
      <c r="L13" s="45">
        <f t="shared" si="4"/>
        <v>0</v>
      </c>
      <c r="M13" s="45">
        <f t="shared" si="3"/>
        <v>1.7380714416503906E-3</v>
      </c>
      <c r="N13" s="45">
        <f t="shared" si="0"/>
        <v>0</v>
      </c>
      <c r="O13" s="59">
        <f t="shared" si="1"/>
        <v>1</v>
      </c>
      <c r="P13" s="59">
        <f t="shared" si="2"/>
        <v>1</v>
      </c>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row>
    <row r="14" spans="2:41">
      <c r="B14" s="41"/>
      <c r="C14" s="41"/>
      <c r="D14" s="41"/>
      <c r="E14" s="41"/>
      <c r="F14" s="41"/>
      <c r="G14" s="53"/>
      <c r="H14" s="53"/>
      <c r="I14" s="53"/>
      <c r="J14" s="53"/>
      <c r="K14" s="45">
        <v>7</v>
      </c>
      <c r="L14" s="45">
        <f t="shared" si="4"/>
        <v>0</v>
      </c>
      <c r="M14" s="45">
        <f t="shared" si="3"/>
        <v>6.5177679061889648E-4</v>
      </c>
      <c r="N14" s="45">
        <f t="shared" si="0"/>
        <v>0</v>
      </c>
      <c r="O14" s="59">
        <f t="shared" si="1"/>
        <v>1</v>
      </c>
      <c r="P14" s="59">
        <f t="shared" si="2"/>
        <v>1</v>
      </c>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row>
    <row r="15" spans="2:41">
      <c r="B15" s="41"/>
      <c r="C15" s="41"/>
      <c r="D15" s="41"/>
      <c r="E15" s="41"/>
      <c r="F15" s="41"/>
      <c r="G15" s="53"/>
      <c r="H15" s="53"/>
      <c r="I15" s="53"/>
      <c r="J15" s="53"/>
      <c r="K15" s="45">
        <v>8</v>
      </c>
      <c r="L15" s="45">
        <f t="shared" si="4"/>
        <v>0</v>
      </c>
      <c r="M15" s="45">
        <f t="shared" si="3"/>
        <v>2.4441629648208618E-4</v>
      </c>
      <c r="N15" s="45">
        <f t="shared" si="0"/>
        <v>0</v>
      </c>
      <c r="O15" s="59">
        <f t="shared" si="1"/>
        <v>1</v>
      </c>
      <c r="P15" s="59">
        <f t="shared" si="2"/>
        <v>1</v>
      </c>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row>
    <row r="16" spans="2:41">
      <c r="B16" s="41"/>
      <c r="C16" s="41"/>
      <c r="D16" s="41"/>
      <c r="E16" s="41"/>
      <c r="F16" s="41"/>
      <c r="G16" s="53"/>
      <c r="H16" s="53"/>
      <c r="I16" s="53"/>
      <c r="J16" s="53"/>
      <c r="K16" s="45">
        <v>9</v>
      </c>
      <c r="L16" s="45">
        <f t="shared" si="4"/>
        <v>0</v>
      </c>
      <c r="M16" s="45">
        <f t="shared" si="3"/>
        <v>9.1656111180782318E-5</v>
      </c>
      <c r="N16" s="45">
        <f t="shared" si="0"/>
        <v>0</v>
      </c>
      <c r="O16" s="59">
        <f t="shared" si="1"/>
        <v>1</v>
      </c>
      <c r="P16" s="59">
        <f t="shared" si="2"/>
        <v>1</v>
      </c>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row>
    <row r="17" spans="1:41">
      <c r="B17" s="41"/>
      <c r="C17" s="41"/>
      <c r="D17" s="41"/>
      <c r="E17" s="41"/>
      <c r="F17" s="41"/>
      <c r="G17" s="53"/>
      <c r="H17" s="53"/>
      <c r="I17" s="53"/>
      <c r="J17" s="53"/>
      <c r="K17" s="45">
        <v>10</v>
      </c>
      <c r="L17" s="45">
        <f t="shared" si="4"/>
        <v>0</v>
      </c>
      <c r="M17" s="45">
        <f t="shared" si="3"/>
        <v>3.4371041692793369E-5</v>
      </c>
      <c r="N17" s="45">
        <f t="shared" si="0"/>
        <v>0</v>
      </c>
      <c r="O17" s="59">
        <f t="shared" si="1"/>
        <v>1</v>
      </c>
      <c r="P17" s="59">
        <f t="shared" si="2"/>
        <v>1</v>
      </c>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row>
    <row r="18" spans="1:41">
      <c r="B18" s="42"/>
      <c r="C18" s="42"/>
      <c r="D18" s="42"/>
      <c r="E18" s="42"/>
      <c r="F18" s="42"/>
      <c r="G18" s="53"/>
      <c r="H18" s="53"/>
      <c r="I18" s="53"/>
      <c r="J18" s="53"/>
      <c r="K18" s="45">
        <v>11</v>
      </c>
      <c r="L18" s="45">
        <f t="shared" si="4"/>
        <v>0</v>
      </c>
      <c r="M18" s="45">
        <f t="shared" si="3"/>
        <v>1.2889140634797513E-5</v>
      </c>
      <c r="N18" s="45">
        <f t="shared" si="0"/>
        <v>0</v>
      </c>
      <c r="O18" s="59">
        <f t="shared" si="1"/>
        <v>1</v>
      </c>
      <c r="P18" s="59">
        <f t="shared" si="2"/>
        <v>1</v>
      </c>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row>
    <row r="19" spans="1:41">
      <c r="J19" s="53"/>
      <c r="K19" s="45">
        <v>12</v>
      </c>
      <c r="L19" s="45">
        <f t="shared" si="4"/>
        <v>0</v>
      </c>
      <c r="M19" s="45">
        <f t="shared" si="3"/>
        <v>4.8334277380490676E-6</v>
      </c>
      <c r="N19" s="45">
        <f t="shared" si="0"/>
        <v>0</v>
      </c>
      <c r="O19" s="59">
        <f t="shared" si="1"/>
        <v>1</v>
      </c>
      <c r="P19" s="59">
        <f t="shared" si="2"/>
        <v>1</v>
      </c>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row>
    <row r="20" spans="1:41">
      <c r="B20" s="42"/>
      <c r="C20" s="42"/>
      <c r="D20" s="42"/>
      <c r="E20" s="42"/>
      <c r="F20" s="42"/>
      <c r="G20" s="44"/>
      <c r="H20" s="41"/>
      <c r="I20" s="41"/>
      <c r="J20" s="41"/>
      <c r="K20" s="45">
        <v>13</v>
      </c>
      <c r="L20" s="45">
        <f t="shared" si="4"/>
        <v>0</v>
      </c>
      <c r="M20" s="45">
        <f t="shared" si="3"/>
        <v>1.8125354017684003E-6</v>
      </c>
      <c r="N20" s="45">
        <f t="shared" si="0"/>
        <v>0</v>
      </c>
      <c r="O20" s="59">
        <f t="shared" si="1"/>
        <v>1</v>
      </c>
      <c r="P20" s="59">
        <f t="shared" si="2"/>
        <v>1</v>
      </c>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row>
    <row r="21" spans="1:41" ht="16">
      <c r="B21" s="61" t="s">
        <v>74</v>
      </c>
      <c r="C21" s="62" t="s">
        <v>75</v>
      </c>
      <c r="D21" s="63" t="s">
        <v>75</v>
      </c>
      <c r="E21" s="64" t="s">
        <v>76</v>
      </c>
      <c r="F21" s="65" t="s">
        <v>8</v>
      </c>
      <c r="G21" s="64" t="s">
        <v>77</v>
      </c>
      <c r="H21" s="66" t="s">
        <v>78</v>
      </c>
      <c r="I21" s="64" t="s">
        <v>79</v>
      </c>
      <c r="J21" s="67" t="s">
        <v>80</v>
      </c>
      <c r="K21" s="45">
        <v>14</v>
      </c>
      <c r="L21" s="45">
        <f t="shared" si="4"/>
        <v>0</v>
      </c>
      <c r="M21" s="45">
        <f t="shared" si="3"/>
        <v>6.7970077566315013E-7</v>
      </c>
      <c r="N21" s="45">
        <f t="shared" si="0"/>
        <v>0</v>
      </c>
      <c r="O21" s="59">
        <f t="shared" si="1"/>
        <v>1</v>
      </c>
      <c r="P21" s="59">
        <f t="shared" si="2"/>
        <v>1</v>
      </c>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row>
    <row r="22" spans="1:41">
      <c r="B22" s="68" t="s">
        <v>81</v>
      </c>
      <c r="C22" s="69"/>
      <c r="D22" s="69"/>
      <c r="E22" s="70"/>
      <c r="F22" s="68"/>
      <c r="G22" s="69">
        <v>10</v>
      </c>
      <c r="H22" s="66">
        <v>8</v>
      </c>
      <c r="I22" s="69"/>
      <c r="J22" s="67" t="s">
        <v>82</v>
      </c>
      <c r="K22" s="45">
        <v>15</v>
      </c>
      <c r="L22" s="45">
        <f t="shared" si="4"/>
        <v>0</v>
      </c>
      <c r="M22" s="45">
        <f t="shared" si="3"/>
        <v>2.548877908736813E-7</v>
      </c>
      <c r="N22" s="45">
        <f t="shared" si="0"/>
        <v>0</v>
      </c>
      <c r="O22" s="59">
        <f t="shared" si="1"/>
        <v>1</v>
      </c>
      <c r="P22" s="59">
        <f t="shared" si="2"/>
        <v>1</v>
      </c>
      <c r="Q22" s="41"/>
      <c r="R22" s="44" t="s">
        <v>57</v>
      </c>
      <c r="S22" s="41"/>
      <c r="T22" s="41"/>
      <c r="U22" s="41"/>
      <c r="V22" s="41"/>
      <c r="W22" s="41"/>
      <c r="X22" s="41"/>
      <c r="Y22" s="41"/>
      <c r="Z22" s="41"/>
      <c r="AA22" s="41"/>
      <c r="AB22" s="41"/>
      <c r="AC22" s="41"/>
      <c r="AD22" s="41"/>
      <c r="AE22" s="41"/>
      <c r="AF22" s="41"/>
      <c r="AG22" s="41"/>
      <c r="AH22" s="41"/>
      <c r="AI22" s="41"/>
      <c r="AJ22" s="41"/>
      <c r="AK22" s="41"/>
      <c r="AL22" s="41"/>
      <c r="AM22" s="41"/>
      <c r="AN22" s="41"/>
      <c r="AO22" s="41"/>
    </row>
    <row r="23" spans="1:41">
      <c r="B23" s="44"/>
      <c r="C23" s="41"/>
      <c r="D23" s="41"/>
      <c r="E23" s="45"/>
      <c r="G23" s="41"/>
      <c r="H23" s="41"/>
      <c r="I23" s="41"/>
      <c r="J23" s="41" t="s">
        <v>83</v>
      </c>
      <c r="K23" s="45">
        <v>16</v>
      </c>
      <c r="L23" s="45">
        <f t="shared" si="4"/>
        <v>0</v>
      </c>
      <c r="M23" s="45">
        <f t="shared" si="3"/>
        <v>9.5582921577630486E-8</v>
      </c>
      <c r="N23" s="45">
        <f t="shared" si="0"/>
        <v>0</v>
      </c>
      <c r="O23" s="59">
        <f t="shared" si="1"/>
        <v>1</v>
      </c>
      <c r="P23" s="59">
        <f t="shared" si="2"/>
        <v>1</v>
      </c>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row>
    <row r="24" spans="1:41">
      <c r="A24" s="46" t="s">
        <v>84</v>
      </c>
      <c r="B24" s="44" t="s">
        <v>85</v>
      </c>
      <c r="C24" s="41"/>
      <c r="D24" s="41"/>
      <c r="E24" s="41"/>
      <c r="G24" s="71"/>
      <c r="H24" s="41"/>
      <c r="I24" s="41"/>
      <c r="J24" s="41"/>
      <c r="K24" s="45">
        <v>17</v>
      </c>
      <c r="L24" s="45">
        <f t="shared" si="4"/>
        <v>0</v>
      </c>
      <c r="M24" s="45">
        <f t="shared" si="3"/>
        <v>3.5843595591611432E-8</v>
      </c>
      <c r="N24" s="45">
        <f t="shared" si="0"/>
        <v>0</v>
      </c>
      <c r="O24" s="59">
        <f t="shared" si="1"/>
        <v>1</v>
      </c>
      <c r="P24" s="59">
        <f t="shared" si="2"/>
        <v>1</v>
      </c>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row>
    <row r="25" spans="1:41">
      <c r="A25" s="68">
        <v>1</v>
      </c>
      <c r="B25" s="66">
        <f>300/8</f>
        <v>37.5</v>
      </c>
      <c r="C25" s="64">
        <f>1/6</f>
        <v>0.16666666666666666</v>
      </c>
      <c r="D25" s="64" t="s">
        <v>86</v>
      </c>
      <c r="E25" s="64">
        <f>+B25*C25</f>
        <v>6.25</v>
      </c>
      <c r="F25" s="68">
        <f>+E25+$F$31</f>
        <v>7.1269999999999998</v>
      </c>
      <c r="G25" s="64">
        <f>+$G$22*F25</f>
        <v>71.27</v>
      </c>
      <c r="H25" s="64">
        <f>+$H$22*A25</f>
        <v>8</v>
      </c>
      <c r="I25" s="72">
        <f>SUM(G25:H25)</f>
        <v>79.27</v>
      </c>
      <c r="J25" s="73">
        <f>+I25*8</f>
        <v>634.16</v>
      </c>
      <c r="K25" s="45">
        <v>18</v>
      </c>
      <c r="L25" s="45">
        <f t="shared" si="4"/>
        <v>0</v>
      </c>
      <c r="M25" s="45">
        <f t="shared" si="3"/>
        <v>1.3441348346854287E-8</v>
      </c>
      <c r="N25" s="45">
        <f t="shared" si="0"/>
        <v>0</v>
      </c>
      <c r="O25" s="59">
        <f t="shared" si="1"/>
        <v>1</v>
      </c>
      <c r="P25" s="59">
        <f t="shared" si="2"/>
        <v>1</v>
      </c>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row>
    <row r="26" spans="1:41">
      <c r="A26" s="68">
        <v>2</v>
      </c>
      <c r="B26" s="66">
        <f t="shared" ref="B26:B28" si="5">300/8</f>
        <v>37.5</v>
      </c>
      <c r="C26" s="64">
        <f>1/10</f>
        <v>0.1</v>
      </c>
      <c r="D26" s="64" t="s">
        <v>87</v>
      </c>
      <c r="E26" s="64">
        <f t="shared" ref="E26:E28" si="6">+B26*C26</f>
        <v>3.75</v>
      </c>
      <c r="F26" s="68">
        <f t="shared" ref="F26:F28" si="7">+E26+$F$31</f>
        <v>4.6269999999999998</v>
      </c>
      <c r="G26" s="64">
        <f t="shared" ref="G26:G28" si="8">+$G$22*F26</f>
        <v>46.269999999999996</v>
      </c>
      <c r="H26" s="64">
        <f>+$H$22*A26</f>
        <v>16</v>
      </c>
      <c r="I26" s="72">
        <f t="shared" ref="I26:I28" si="9">SUM(G26:H26)</f>
        <v>62.269999999999996</v>
      </c>
      <c r="J26" s="73">
        <f t="shared" ref="J26:J28" si="10">+I26*8</f>
        <v>498.15999999999997</v>
      </c>
      <c r="K26" s="45">
        <v>19</v>
      </c>
      <c r="L26" s="45">
        <f t="shared" si="4"/>
        <v>0</v>
      </c>
      <c r="M26" s="45">
        <f t="shared" si="3"/>
        <v>5.0405056300703577E-9</v>
      </c>
      <c r="N26" s="45">
        <f t="shared" si="0"/>
        <v>0</v>
      </c>
      <c r="O26" s="59">
        <f t="shared" si="1"/>
        <v>1</v>
      </c>
      <c r="P26" s="59">
        <f t="shared" si="2"/>
        <v>1</v>
      </c>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row>
    <row r="27" spans="1:41">
      <c r="A27" s="68">
        <v>3</v>
      </c>
      <c r="B27" s="66">
        <f t="shared" si="5"/>
        <v>37.5</v>
      </c>
      <c r="C27" s="64">
        <f>1/15</f>
        <v>6.6666666666666666E-2</v>
      </c>
      <c r="D27" s="64" t="s">
        <v>88</v>
      </c>
      <c r="E27" s="64">
        <f t="shared" si="6"/>
        <v>2.5</v>
      </c>
      <c r="F27" s="68">
        <f t="shared" si="7"/>
        <v>3.3769999999999998</v>
      </c>
      <c r="G27" s="64">
        <f t="shared" si="8"/>
        <v>33.769999999999996</v>
      </c>
      <c r="H27" s="64">
        <f>+$H$22*A27</f>
        <v>24</v>
      </c>
      <c r="I27" s="72">
        <f t="shared" si="9"/>
        <v>57.769999999999996</v>
      </c>
      <c r="J27" s="74">
        <f t="shared" si="10"/>
        <v>462.15999999999997</v>
      </c>
      <c r="K27" s="45">
        <v>20</v>
      </c>
      <c r="L27" s="45">
        <f t="shared" si="4"/>
        <v>0</v>
      </c>
      <c r="M27" s="45">
        <f t="shared" si="3"/>
        <v>1.8901896112763841E-9</v>
      </c>
      <c r="N27" s="45">
        <f t="shared" si="0"/>
        <v>0</v>
      </c>
      <c r="O27" s="59">
        <f t="shared" si="1"/>
        <v>1</v>
      </c>
      <c r="P27" s="59">
        <f t="shared" si="2"/>
        <v>1</v>
      </c>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row>
    <row r="28" spans="1:41">
      <c r="A28" s="68">
        <v>4</v>
      </c>
      <c r="B28" s="66">
        <f t="shared" si="5"/>
        <v>37.5</v>
      </c>
      <c r="C28" s="69">
        <f>1/20</f>
        <v>0.05</v>
      </c>
      <c r="D28" s="64" t="s">
        <v>89</v>
      </c>
      <c r="E28" s="64">
        <f t="shared" si="6"/>
        <v>1.875</v>
      </c>
      <c r="F28" s="68">
        <f t="shared" si="7"/>
        <v>2.7519999999999998</v>
      </c>
      <c r="G28" s="64">
        <f t="shared" si="8"/>
        <v>27.519999999999996</v>
      </c>
      <c r="H28" s="64">
        <f>+$H$22*A28</f>
        <v>32</v>
      </c>
      <c r="I28" s="72">
        <f t="shared" si="9"/>
        <v>59.519999999999996</v>
      </c>
      <c r="J28" s="73">
        <f t="shared" si="10"/>
        <v>476.15999999999997</v>
      </c>
      <c r="K28" s="45"/>
      <c r="L28" s="45"/>
      <c r="M28" s="45"/>
      <c r="N28" s="45"/>
      <c r="O28" s="59"/>
      <c r="P28" s="59"/>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row>
    <row r="29" spans="1:41">
      <c r="B29" s="44"/>
      <c r="C29" s="41"/>
      <c r="D29" s="41"/>
      <c r="E29" s="41"/>
      <c r="F29" s="71"/>
      <c r="G29" s="41"/>
      <c r="H29" s="41"/>
      <c r="J29" s="41"/>
      <c r="K29" s="45">
        <v>21</v>
      </c>
      <c r="L29" s="41"/>
      <c r="M29" s="45">
        <f>IF(K29&gt;$E$4,+$L$1*M27/$E$4,+$L$1*M27/K29)</f>
        <v>7.0882110422864405E-10</v>
      </c>
      <c r="N29" s="45">
        <f t="shared" si="0"/>
        <v>0</v>
      </c>
      <c r="O29" s="59">
        <f>IF(+O27=1,1,+O27-1)</f>
        <v>1</v>
      </c>
      <c r="P29" s="59">
        <f>P27*O29</f>
        <v>1</v>
      </c>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row>
    <row r="30" spans="1:41">
      <c r="J30" s="41"/>
      <c r="K30" s="45">
        <v>22</v>
      </c>
      <c r="L30" s="41"/>
      <c r="M30" s="45">
        <f t="shared" si="3"/>
        <v>2.6580791408574152E-10</v>
      </c>
      <c r="N30" s="45">
        <f t="shared" si="0"/>
        <v>0</v>
      </c>
      <c r="O30" s="59">
        <f t="shared" si="1"/>
        <v>1</v>
      </c>
      <c r="P30" s="59">
        <f t="shared" si="2"/>
        <v>1</v>
      </c>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row>
    <row r="31" spans="1:41" ht="16">
      <c r="D31" s="61" t="s">
        <v>90</v>
      </c>
      <c r="E31" s="68" t="s">
        <v>91</v>
      </c>
      <c r="F31" s="68">
        <v>0.877</v>
      </c>
      <c r="I31" s="75"/>
      <c r="J31" s="41"/>
      <c r="K31" s="45">
        <v>23</v>
      </c>
      <c r="L31" s="41"/>
      <c r="M31" s="45">
        <f t="shared" si="3"/>
        <v>9.9677967782153069E-11</v>
      </c>
      <c r="N31" s="45">
        <f t="shared" si="0"/>
        <v>0</v>
      </c>
      <c r="O31" s="59">
        <f t="shared" si="1"/>
        <v>1</v>
      </c>
      <c r="P31" s="59">
        <f t="shared" si="2"/>
        <v>1</v>
      </c>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row>
    <row r="32" spans="1:41">
      <c r="I32" s="76"/>
      <c r="J32" s="41"/>
      <c r="K32" s="45">
        <v>24</v>
      </c>
      <c r="L32" s="41"/>
      <c r="M32" s="45">
        <f t="shared" si="3"/>
        <v>3.7379237918307401E-11</v>
      </c>
      <c r="N32" s="45">
        <f t="shared" si="0"/>
        <v>0</v>
      </c>
      <c r="O32" s="59">
        <f t="shared" si="1"/>
        <v>1</v>
      </c>
      <c r="P32" s="59">
        <f t="shared" si="2"/>
        <v>1</v>
      </c>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row>
    <row r="33" spans="1:41">
      <c r="I33" s="75"/>
      <c r="J33" s="41"/>
      <c r="K33" s="45">
        <v>25</v>
      </c>
      <c r="L33" s="41"/>
      <c r="M33" s="45">
        <f t="shared" si="3"/>
        <v>1.4017214219365275E-11</v>
      </c>
      <c r="N33" s="45">
        <f t="shared" si="0"/>
        <v>0</v>
      </c>
      <c r="O33" s="59">
        <f t="shared" si="1"/>
        <v>1</v>
      </c>
      <c r="P33" s="59">
        <f t="shared" si="2"/>
        <v>1</v>
      </c>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row>
    <row r="34" spans="1:41">
      <c r="A34" s="75"/>
      <c r="B34" s="58"/>
      <c r="C34" s="77"/>
      <c r="D34" s="77"/>
      <c r="E34" s="77"/>
      <c r="F34" s="77"/>
      <c r="G34" s="77"/>
      <c r="H34" s="78"/>
      <c r="I34" s="75"/>
      <c r="J34" s="41"/>
      <c r="K34" s="45"/>
      <c r="L34" s="41"/>
      <c r="M34" s="45"/>
      <c r="N34" s="45"/>
      <c r="O34" s="59"/>
      <c r="P34" s="59"/>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row>
    <row r="35" spans="1:41">
      <c r="A35" s="75"/>
      <c r="B35" s="58"/>
      <c r="C35" s="77"/>
      <c r="D35" s="77"/>
      <c r="E35" s="77"/>
      <c r="F35" s="77"/>
      <c r="G35" s="77"/>
      <c r="H35" s="78"/>
      <c r="I35" s="41"/>
      <c r="J35" s="41"/>
      <c r="K35" s="45"/>
      <c r="L35" s="41"/>
      <c r="M35" s="45"/>
      <c r="N35" s="45"/>
      <c r="O35" s="59"/>
      <c r="P35" s="59"/>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row>
    <row r="36" spans="1:41">
      <c r="A36" s="75"/>
      <c r="B36" s="98"/>
      <c r="C36" s="99"/>
      <c r="D36" s="77"/>
      <c r="E36" s="77"/>
      <c r="F36" s="77"/>
      <c r="G36" s="77"/>
      <c r="H36" s="78"/>
      <c r="I36" s="41"/>
      <c r="J36" s="41"/>
      <c r="K36" s="45"/>
      <c r="L36" s="41"/>
      <c r="M36" s="45"/>
      <c r="N36" s="45"/>
      <c r="O36" s="59"/>
      <c r="P36" s="59"/>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row>
    <row r="37" spans="1:41">
      <c r="A37" s="75"/>
      <c r="B37" s="58"/>
      <c r="C37" s="77"/>
      <c r="D37" s="77"/>
      <c r="E37" s="77"/>
      <c r="F37" s="77"/>
      <c r="G37" s="77"/>
      <c r="H37" s="78"/>
      <c r="I37" s="75"/>
      <c r="J37" s="41"/>
      <c r="K37" s="45"/>
      <c r="L37" s="41"/>
      <c r="M37" s="45"/>
      <c r="N37" s="45"/>
      <c r="O37" s="59"/>
      <c r="P37" s="59"/>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row>
    <row r="38" spans="1:41">
      <c r="A38" s="75"/>
      <c r="B38" s="58"/>
      <c r="C38" s="77"/>
      <c r="D38" s="77"/>
      <c r="E38" s="77"/>
      <c r="F38" s="77"/>
      <c r="G38" s="77"/>
      <c r="H38" s="78"/>
      <c r="I38" s="76"/>
      <c r="J38" s="41"/>
      <c r="K38" s="45"/>
      <c r="L38" s="41"/>
      <c r="M38" s="45"/>
      <c r="N38" s="45"/>
      <c r="O38" s="59"/>
      <c r="P38" s="59"/>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row>
    <row r="39" spans="1:41">
      <c r="A39" s="75"/>
      <c r="B39" s="58"/>
      <c r="C39" s="77"/>
      <c r="D39" s="77"/>
      <c r="E39" s="77"/>
      <c r="F39" s="77"/>
      <c r="G39" s="77"/>
      <c r="H39" s="78"/>
      <c r="I39" s="75"/>
      <c r="J39" s="41"/>
      <c r="K39" s="45"/>
      <c r="L39" s="41"/>
      <c r="M39" s="45"/>
      <c r="N39" s="45"/>
      <c r="O39" s="59"/>
      <c r="P39" s="59"/>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row>
    <row r="40" spans="1:41">
      <c r="A40" s="75"/>
      <c r="B40" s="58"/>
      <c r="C40" s="77"/>
      <c r="D40" s="77"/>
      <c r="E40" s="77"/>
      <c r="F40" s="77"/>
      <c r="G40" s="77"/>
      <c r="H40" s="78"/>
      <c r="I40" s="41"/>
      <c r="J40" s="41"/>
      <c r="K40" s="45"/>
      <c r="L40" s="41"/>
      <c r="M40" s="45"/>
      <c r="N40" s="45"/>
      <c r="O40" s="59"/>
      <c r="P40" s="59"/>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row>
    <row r="41" spans="1:41">
      <c r="B41" s="41"/>
      <c r="C41" s="41"/>
      <c r="D41" s="41"/>
      <c r="E41" s="41"/>
      <c r="F41" s="41"/>
      <c r="G41" s="41"/>
      <c r="H41" s="41"/>
      <c r="I41" s="41"/>
      <c r="J41" s="41"/>
      <c r="K41" s="45">
        <v>26</v>
      </c>
      <c r="L41" s="41"/>
      <c r="M41" s="45">
        <f>IF(K41&gt;$E$4,+$L$1*M33/$E$4,+$L$1*M33/K41)</f>
        <v>5.2564553322619783E-12</v>
      </c>
      <c r="N41" s="45">
        <f t="shared" si="0"/>
        <v>0</v>
      </c>
      <c r="O41" s="59">
        <f>IF(+O33=1,1,+O33-1)</f>
        <v>1</v>
      </c>
      <c r="P41" s="59">
        <f>P33*O41</f>
        <v>1</v>
      </c>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row>
    <row r="42" spans="1:41">
      <c r="B42" s="41"/>
      <c r="C42" s="41"/>
      <c r="D42" s="41"/>
      <c r="E42" s="41"/>
      <c r="F42" s="41"/>
      <c r="G42" s="41"/>
      <c r="H42" s="41"/>
      <c r="I42" s="41"/>
      <c r="J42" s="41"/>
      <c r="K42" s="45">
        <v>27</v>
      </c>
      <c r="L42" s="41"/>
      <c r="M42" s="45">
        <f t="shared" si="3"/>
        <v>1.9711707495982418E-12</v>
      </c>
      <c r="N42" s="45">
        <f t="shared" si="0"/>
        <v>0</v>
      </c>
      <c r="O42" s="59">
        <f t="shared" si="1"/>
        <v>1</v>
      </c>
      <c r="P42" s="59">
        <f t="shared" si="2"/>
        <v>1</v>
      </c>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row>
    <row r="43" spans="1:41">
      <c r="A43" s="75"/>
      <c r="B43" s="79"/>
      <c r="C43" s="77"/>
      <c r="D43" s="77"/>
      <c r="E43" s="77"/>
      <c r="F43" s="77"/>
      <c r="G43" s="77"/>
      <c r="H43" s="80"/>
      <c r="I43" s="76"/>
      <c r="J43" s="41"/>
      <c r="K43" s="45">
        <v>28</v>
      </c>
      <c r="L43" s="41"/>
      <c r="M43" s="45">
        <f t="shared" si="3"/>
        <v>7.3918903109934069E-13</v>
      </c>
      <c r="N43" s="45">
        <f t="shared" si="0"/>
        <v>0</v>
      </c>
      <c r="O43" s="59">
        <f t="shared" si="1"/>
        <v>1</v>
      </c>
      <c r="P43" s="59">
        <f t="shared" si="2"/>
        <v>1</v>
      </c>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row>
    <row r="44" spans="1:41">
      <c r="A44" s="75"/>
      <c r="B44" s="79"/>
      <c r="C44" s="81"/>
      <c r="D44" s="77"/>
      <c r="E44" s="77"/>
      <c r="F44" s="77"/>
      <c r="G44" s="77"/>
      <c r="H44" s="77"/>
      <c r="I44" s="82"/>
      <c r="J44" s="76"/>
      <c r="K44" s="45">
        <v>29</v>
      </c>
      <c r="L44" s="41"/>
      <c r="M44" s="45">
        <f t="shared" si="3"/>
        <v>2.7719588666225276E-13</v>
      </c>
      <c r="N44" s="45">
        <f t="shared" si="0"/>
        <v>0</v>
      </c>
      <c r="O44" s="59">
        <f t="shared" si="1"/>
        <v>1</v>
      </c>
      <c r="P44" s="59">
        <f t="shared" si="2"/>
        <v>1</v>
      </c>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row>
    <row r="45" spans="1:41">
      <c r="A45" s="75"/>
      <c r="B45" s="79"/>
      <c r="C45" s="77"/>
      <c r="D45" s="77"/>
      <c r="E45" s="77"/>
      <c r="F45" s="77"/>
      <c r="G45" s="77"/>
      <c r="H45" s="77"/>
      <c r="I45" s="83"/>
      <c r="J45" s="41"/>
      <c r="K45" s="45">
        <v>30</v>
      </c>
      <c r="L45" s="41"/>
      <c r="M45" s="45">
        <f t="shared" si="3"/>
        <v>1.0394845749834479E-13</v>
      </c>
      <c r="N45" s="45">
        <f t="shared" si="0"/>
        <v>0</v>
      </c>
      <c r="O45" s="59">
        <f t="shared" si="1"/>
        <v>1</v>
      </c>
      <c r="P45" s="59">
        <f t="shared" si="2"/>
        <v>1</v>
      </c>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row>
    <row r="46" spans="1:41">
      <c r="A46" s="75"/>
      <c r="B46" s="79"/>
      <c r="C46" s="77"/>
      <c r="D46" s="77"/>
      <c r="E46" s="77"/>
      <c r="F46" s="77"/>
      <c r="G46" s="77"/>
      <c r="H46" s="78"/>
      <c r="I46" s="84"/>
      <c r="J46" s="41"/>
      <c r="K46" s="45">
        <v>31</v>
      </c>
      <c r="L46" s="41"/>
      <c r="M46" s="45">
        <f t="shared" si="3"/>
        <v>3.8980671561879294E-14</v>
      </c>
      <c r="N46" s="45">
        <f t="shared" si="0"/>
        <v>0</v>
      </c>
      <c r="O46" s="59">
        <f t="shared" si="1"/>
        <v>1</v>
      </c>
      <c r="P46" s="59">
        <f t="shared" si="2"/>
        <v>1</v>
      </c>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row>
    <row r="47" spans="1:41">
      <c r="A47" s="75"/>
      <c r="B47" s="79"/>
      <c r="C47" s="77"/>
      <c r="D47" s="77"/>
      <c r="E47" s="77"/>
      <c r="F47" s="77"/>
      <c r="G47" s="77"/>
      <c r="H47" s="78"/>
      <c r="I47" s="85"/>
      <c r="J47" s="41"/>
      <c r="K47" s="45">
        <v>32</v>
      </c>
      <c r="L47" s="41"/>
      <c r="M47" s="45">
        <f t="shared" si="3"/>
        <v>1.4617751835704734E-14</v>
      </c>
      <c r="N47" s="45">
        <f t="shared" si="0"/>
        <v>0</v>
      </c>
      <c r="O47" s="59">
        <f t="shared" si="1"/>
        <v>1</v>
      </c>
      <c r="P47" s="59">
        <f t="shared" si="2"/>
        <v>1</v>
      </c>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row>
    <row r="48" spans="1:41">
      <c r="A48" s="75"/>
      <c r="B48" s="44"/>
      <c r="C48" s="41"/>
      <c r="D48" s="41"/>
      <c r="E48" s="41"/>
      <c r="F48" s="86"/>
      <c r="G48" s="41"/>
      <c r="H48" s="41"/>
      <c r="I48" s="41"/>
      <c r="J48" s="41"/>
      <c r="K48" s="45">
        <v>33</v>
      </c>
      <c r="L48" s="41"/>
      <c r="M48" s="45">
        <f t="shared" si="3"/>
        <v>5.4816569383892752E-15</v>
      </c>
      <c r="N48" s="45">
        <f t="shared" si="0"/>
        <v>0</v>
      </c>
      <c r="O48" s="59">
        <f t="shared" si="1"/>
        <v>1</v>
      </c>
      <c r="P48" s="59">
        <f t="shared" si="2"/>
        <v>1</v>
      </c>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row>
    <row r="49" spans="2:41">
      <c r="B49" s="44"/>
      <c r="C49" s="41"/>
      <c r="D49" s="41"/>
      <c r="E49" s="41"/>
      <c r="F49" s="71"/>
      <c r="G49" s="41"/>
      <c r="H49" s="41"/>
      <c r="I49" s="41"/>
      <c r="J49" s="44"/>
      <c r="K49" s="45">
        <v>34</v>
      </c>
      <c r="L49" s="41"/>
      <c r="M49" s="45">
        <f t="shared" si="3"/>
        <v>2.0556213518959781E-15</v>
      </c>
      <c r="N49" s="45">
        <f t="shared" si="0"/>
        <v>0</v>
      </c>
      <c r="O49" s="59">
        <f t="shared" si="1"/>
        <v>1</v>
      </c>
      <c r="P49" s="59">
        <f t="shared" si="2"/>
        <v>1</v>
      </c>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row>
    <row r="50" spans="2:41">
      <c r="B50" s="44"/>
      <c r="C50" s="41"/>
      <c r="D50" s="41"/>
      <c r="E50" s="41"/>
      <c r="F50" s="71"/>
      <c r="G50" s="41"/>
      <c r="H50" s="41"/>
      <c r="I50" s="41"/>
      <c r="J50" s="41"/>
      <c r="K50" s="45">
        <v>35</v>
      </c>
      <c r="L50" s="41"/>
      <c r="M50" s="45">
        <f t="shared" si="3"/>
        <v>7.7085800696099179E-16</v>
      </c>
      <c r="N50" s="45">
        <f t="shared" si="0"/>
        <v>0</v>
      </c>
      <c r="O50" s="59">
        <f t="shared" si="1"/>
        <v>1</v>
      </c>
      <c r="P50" s="59">
        <f t="shared" si="2"/>
        <v>1</v>
      </c>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row>
    <row r="51" spans="2:41">
      <c r="B51" s="44"/>
      <c r="C51" s="87"/>
      <c r="D51" s="87"/>
      <c r="E51" s="87"/>
      <c r="F51" s="88"/>
      <c r="G51" s="87"/>
      <c r="H51" s="44"/>
      <c r="I51" s="41"/>
      <c r="J51" s="41"/>
      <c r="K51" s="45">
        <v>36</v>
      </c>
      <c r="L51" s="41"/>
      <c r="M51" s="45">
        <f t="shared" si="3"/>
        <v>2.8907175261037191E-16</v>
      </c>
      <c r="N51" s="45">
        <f t="shared" si="0"/>
        <v>0</v>
      </c>
      <c r="O51" s="59">
        <f t="shared" si="1"/>
        <v>1</v>
      </c>
      <c r="P51" s="59">
        <f t="shared" si="2"/>
        <v>1</v>
      </c>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row>
    <row r="52" spans="2:41">
      <c r="B52" s="44"/>
      <c r="C52" s="87"/>
      <c r="D52" s="87"/>
      <c r="E52" s="87"/>
      <c r="F52" s="88"/>
      <c r="G52" s="87"/>
      <c r="H52" s="41"/>
      <c r="I52" s="41"/>
      <c r="J52" s="41"/>
      <c r="K52" s="45">
        <v>37</v>
      </c>
      <c r="L52" s="41"/>
      <c r="M52" s="45">
        <f t="shared" si="3"/>
        <v>1.0840190722888946E-16</v>
      </c>
      <c r="N52" s="45">
        <f t="shared" si="0"/>
        <v>0</v>
      </c>
      <c r="O52" s="59">
        <f t="shared" si="1"/>
        <v>1</v>
      </c>
      <c r="P52" s="59">
        <f t="shared" si="2"/>
        <v>1</v>
      </c>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row>
    <row r="53" spans="2:41">
      <c r="B53" s="44"/>
      <c r="C53" s="87"/>
      <c r="D53" s="87"/>
      <c r="E53" s="87"/>
      <c r="F53" s="88"/>
      <c r="G53" s="76"/>
      <c r="H53" s="41"/>
      <c r="I53" s="41"/>
      <c r="J53" s="41"/>
      <c r="K53" s="45">
        <v>38</v>
      </c>
      <c r="L53" s="41"/>
      <c r="M53" s="45">
        <f t="shared" si="3"/>
        <v>4.0650715210833547E-17</v>
      </c>
      <c r="N53" s="45">
        <f t="shared" si="0"/>
        <v>0</v>
      </c>
      <c r="O53" s="59">
        <f t="shared" si="1"/>
        <v>1</v>
      </c>
      <c r="P53" s="59">
        <f t="shared" si="2"/>
        <v>1</v>
      </c>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row>
    <row r="54" spans="2:41">
      <c r="B54" s="44"/>
      <c r="C54" s="87"/>
      <c r="D54" s="87"/>
      <c r="E54" s="87"/>
      <c r="F54" s="88"/>
      <c r="G54" s="87"/>
      <c r="H54" s="41"/>
      <c r="I54" s="41"/>
      <c r="J54" s="41"/>
      <c r="K54" s="45">
        <v>39</v>
      </c>
      <c r="L54" s="41"/>
      <c r="M54" s="45">
        <f t="shared" si="3"/>
        <v>1.5244018204062579E-17</v>
      </c>
      <c r="N54" s="45">
        <f t="shared" si="0"/>
        <v>0</v>
      </c>
      <c r="O54" s="59">
        <f t="shared" si="1"/>
        <v>1</v>
      </c>
      <c r="P54" s="59">
        <f t="shared" si="2"/>
        <v>1</v>
      </c>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row>
    <row r="55" spans="2:41">
      <c r="B55" s="44"/>
      <c r="C55" s="41"/>
      <c r="D55" s="41"/>
      <c r="E55" s="41"/>
      <c r="F55" s="71"/>
      <c r="G55" s="41"/>
      <c r="H55" s="44"/>
      <c r="I55" s="41"/>
      <c r="J55" s="41"/>
      <c r="K55" s="45">
        <v>40</v>
      </c>
      <c r="L55" s="41"/>
      <c r="M55" s="45">
        <f t="shared" si="3"/>
        <v>5.7165068265234673E-18</v>
      </c>
      <c r="N55" s="45">
        <f t="shared" si="0"/>
        <v>0</v>
      </c>
      <c r="O55" s="59">
        <f t="shared" si="1"/>
        <v>1</v>
      </c>
      <c r="P55" s="59">
        <f t="shared" si="2"/>
        <v>1</v>
      </c>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row>
    <row r="56" spans="2:41">
      <c r="B56" s="41"/>
      <c r="C56" s="41"/>
      <c r="D56" s="41"/>
      <c r="E56" s="41"/>
      <c r="F56" s="41"/>
      <c r="G56" s="41"/>
      <c r="H56" s="41"/>
      <c r="I56" s="41"/>
      <c r="J56" s="41"/>
      <c r="K56" s="41"/>
      <c r="L56" s="41"/>
      <c r="M56" s="41"/>
      <c r="N56" s="41"/>
      <c r="O56" s="59">
        <f t="shared" si="1"/>
        <v>1</v>
      </c>
      <c r="P56" s="59">
        <f t="shared" si="2"/>
        <v>1</v>
      </c>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row>
    <row r="57" spans="2:41">
      <c r="B57" s="41"/>
      <c r="C57" s="41"/>
      <c r="D57" s="41"/>
      <c r="E57" s="41"/>
      <c r="F57" s="41"/>
      <c r="G57" s="41"/>
      <c r="H57" s="41"/>
      <c r="I57" s="41"/>
      <c r="J57" s="41"/>
      <c r="K57" s="41"/>
      <c r="L57" s="41"/>
      <c r="M57" s="41"/>
      <c r="N57" s="41"/>
      <c r="O57" s="59">
        <f t="shared" si="1"/>
        <v>1</v>
      </c>
      <c r="P57" s="59">
        <f t="shared" si="2"/>
        <v>1</v>
      </c>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row>
    <row r="58" spans="2:41">
      <c r="B58" s="41"/>
      <c r="C58" s="41"/>
      <c r="D58" s="41"/>
      <c r="E58" s="41"/>
      <c r="F58" s="41"/>
      <c r="G58" s="41"/>
      <c r="H58" s="41"/>
      <c r="I58" s="41"/>
      <c r="J58" s="41"/>
      <c r="K58" s="41"/>
      <c r="L58" s="41"/>
      <c r="M58" s="41"/>
      <c r="N58" s="41"/>
      <c r="O58" s="59">
        <f t="shared" si="1"/>
        <v>1</v>
      </c>
      <c r="P58" s="59">
        <f t="shared" si="2"/>
        <v>1</v>
      </c>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row>
    <row r="59" spans="2:41">
      <c r="B59" s="41"/>
      <c r="C59" s="41"/>
      <c r="D59" s="41"/>
      <c r="E59" s="41"/>
      <c r="F59" s="41"/>
      <c r="G59" s="41"/>
      <c r="H59" s="41"/>
      <c r="I59" s="41"/>
      <c r="J59" s="41"/>
      <c r="K59" s="41"/>
      <c r="L59" s="41"/>
      <c r="M59" s="41"/>
      <c r="N59" s="41"/>
      <c r="O59" s="59">
        <f t="shared" si="1"/>
        <v>1</v>
      </c>
      <c r="P59" s="59">
        <f t="shared" si="2"/>
        <v>1</v>
      </c>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row>
    <row r="60" spans="2:41">
      <c r="B60" s="41"/>
      <c r="C60" s="41"/>
      <c r="D60" s="41"/>
      <c r="E60" s="41"/>
      <c r="F60" s="41"/>
      <c r="G60" s="41"/>
      <c r="H60" s="41"/>
      <c r="I60" s="41"/>
      <c r="J60" s="44"/>
      <c r="K60" s="41"/>
      <c r="L60" s="41"/>
      <c r="M60" s="41"/>
      <c r="N60" s="41"/>
      <c r="O60" s="59">
        <f t="shared" si="1"/>
        <v>1</v>
      </c>
      <c r="P60" s="59">
        <f t="shared" si="2"/>
        <v>1</v>
      </c>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row>
    <row r="61" spans="2:41">
      <c r="B61" s="44"/>
      <c r="C61" s="41"/>
      <c r="D61" s="41"/>
      <c r="E61" s="41"/>
      <c r="F61" s="44"/>
      <c r="G61" s="41"/>
      <c r="H61" s="41"/>
      <c r="I61" s="41"/>
      <c r="J61" s="41"/>
      <c r="K61" s="41"/>
      <c r="L61" s="41"/>
      <c r="M61" s="41"/>
      <c r="N61" s="41"/>
      <c r="O61" s="59">
        <f t="shared" si="1"/>
        <v>1</v>
      </c>
      <c r="P61" s="59">
        <f t="shared" si="2"/>
        <v>1</v>
      </c>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2:41">
      <c r="B62" s="44"/>
      <c r="C62" s="41"/>
      <c r="D62" s="41"/>
      <c r="E62" s="45"/>
      <c r="F62" s="44"/>
      <c r="G62" s="89"/>
      <c r="H62" s="44"/>
      <c r="I62" s="41"/>
      <c r="J62" s="41"/>
      <c r="K62" s="41"/>
      <c r="L62" s="41"/>
      <c r="M62" s="41"/>
      <c r="N62" s="41"/>
      <c r="O62" s="59">
        <f t="shared" si="1"/>
        <v>1</v>
      </c>
      <c r="P62" s="59">
        <f t="shared" si="2"/>
        <v>1</v>
      </c>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row>
    <row r="63" spans="2:41">
      <c r="B63" s="44"/>
      <c r="C63" s="41"/>
      <c r="D63" s="41"/>
      <c r="E63" s="45"/>
      <c r="F63" s="44"/>
      <c r="G63" s="41"/>
      <c r="H63" s="90"/>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row>
    <row r="64" spans="2:41">
      <c r="B64" s="44"/>
      <c r="C64" s="41"/>
      <c r="D64" s="41"/>
      <c r="E64" s="45"/>
      <c r="F64" s="44"/>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row>
    <row r="65" spans="28:41">
      <c r="AB65" s="41"/>
      <c r="AC65" s="41"/>
      <c r="AD65" s="41"/>
      <c r="AE65" s="41"/>
      <c r="AF65" s="41"/>
      <c r="AG65" s="41"/>
      <c r="AH65" s="41"/>
      <c r="AI65" s="41"/>
      <c r="AJ65" s="41"/>
      <c r="AK65" s="41"/>
      <c r="AL65" s="41"/>
      <c r="AM65" s="41"/>
      <c r="AN65" s="41"/>
      <c r="AO65" s="41"/>
    </row>
    <row r="66" spans="28:41">
      <c r="AB66" s="44"/>
      <c r="AC66" s="45"/>
      <c r="AD66" s="41"/>
      <c r="AE66" s="45"/>
      <c r="AF66" s="41"/>
      <c r="AG66" s="41"/>
      <c r="AH66" s="41"/>
      <c r="AI66" s="41"/>
      <c r="AJ66" s="41"/>
      <c r="AK66" s="41"/>
      <c r="AL66" s="41"/>
      <c r="AM66" s="41"/>
      <c r="AN66" s="41"/>
      <c r="AO66" s="41"/>
    </row>
    <row r="67" spans="28:41">
      <c r="AB67" s="44"/>
      <c r="AC67" s="45"/>
      <c r="AD67" s="41"/>
      <c r="AE67" s="41"/>
      <c r="AF67" s="41"/>
      <c r="AG67" s="41"/>
      <c r="AH67" s="41"/>
      <c r="AI67" s="41"/>
      <c r="AJ67" s="41"/>
      <c r="AK67" s="41"/>
      <c r="AL67" s="41"/>
      <c r="AM67" s="41"/>
      <c r="AN67" s="41"/>
      <c r="AO67" s="41"/>
    </row>
    <row r="68" spans="28:41">
      <c r="AB68" s="41"/>
      <c r="AC68" s="45"/>
      <c r="AD68" s="41"/>
      <c r="AE68" s="41"/>
      <c r="AF68" s="44"/>
      <c r="AG68" s="41"/>
      <c r="AH68" s="50"/>
      <c r="AI68" s="41"/>
      <c r="AJ68" s="41"/>
      <c r="AK68" s="41"/>
      <c r="AL68" s="41"/>
      <c r="AM68" s="44"/>
      <c r="AN68" s="41"/>
      <c r="AO68" s="44"/>
    </row>
    <row r="69" spans="28:41">
      <c r="AB69" s="41"/>
      <c r="AC69" s="41"/>
      <c r="AD69" s="41"/>
      <c r="AE69" s="41"/>
      <c r="AF69" s="41"/>
      <c r="AG69" s="41"/>
      <c r="AH69" s="91"/>
      <c r="AI69" s="41"/>
      <c r="AJ69" s="45"/>
      <c r="AK69" s="41"/>
      <c r="AL69" s="41"/>
      <c r="AM69" s="45"/>
      <c r="AN69" s="45"/>
      <c r="AO69" s="41"/>
    </row>
    <row r="70" spans="28:41">
      <c r="AB70" s="44"/>
      <c r="AC70" s="45"/>
      <c r="AD70" s="41"/>
      <c r="AE70" s="41"/>
      <c r="AF70" s="45"/>
      <c r="AG70" s="41"/>
      <c r="AH70" s="59"/>
      <c r="AI70" s="58"/>
      <c r="AJ70" s="58"/>
      <c r="AK70" s="45"/>
      <c r="AL70" s="45"/>
      <c r="AM70" s="41"/>
      <c r="AN70" s="41"/>
      <c r="AO70" s="59"/>
    </row>
    <row r="71" spans="28:41">
      <c r="AB71" s="41"/>
      <c r="AC71" s="41"/>
      <c r="AD71" s="41"/>
      <c r="AE71" s="41"/>
      <c r="AF71" s="59"/>
      <c r="AG71" s="59"/>
      <c r="AH71" s="59"/>
      <c r="AI71" s="45"/>
      <c r="AJ71" s="45"/>
      <c r="AK71" s="41"/>
      <c r="AL71" s="41"/>
      <c r="AM71" s="45"/>
      <c r="AN71" s="45"/>
      <c r="AO71" s="45"/>
    </row>
    <row r="72" spans="28:41">
      <c r="AB72" s="45"/>
      <c r="AC72" s="45"/>
      <c r="AD72" s="41"/>
      <c r="AE72" s="41"/>
      <c r="AF72" s="59"/>
      <c r="AG72" s="59"/>
      <c r="AH72" s="59"/>
      <c r="AI72" s="45"/>
      <c r="AJ72" s="45"/>
      <c r="AK72" s="45"/>
      <c r="AL72" s="45"/>
      <c r="AM72" s="45"/>
      <c r="AN72" s="45"/>
      <c r="AO72" s="45"/>
    </row>
    <row r="73" spans="28:41">
      <c r="AB73" s="45"/>
      <c r="AC73" s="45"/>
      <c r="AD73" s="45"/>
      <c r="AE73" s="45"/>
      <c r="AF73" s="59"/>
      <c r="AG73" s="59"/>
      <c r="AH73" s="59"/>
      <c r="AI73" s="45"/>
      <c r="AJ73" s="45"/>
      <c r="AK73" s="45"/>
      <c r="AL73" s="45"/>
      <c r="AM73" s="45"/>
      <c r="AN73" s="45"/>
      <c r="AO73" s="45"/>
    </row>
    <row r="74" spans="28:41">
      <c r="AB74" s="45"/>
      <c r="AC74" s="45"/>
      <c r="AD74" s="45"/>
      <c r="AE74" s="45"/>
      <c r="AF74" s="59"/>
      <c r="AG74" s="59"/>
      <c r="AH74" s="59"/>
      <c r="AI74" s="45"/>
      <c r="AJ74" s="45"/>
      <c r="AK74" s="45"/>
      <c r="AL74" s="45"/>
      <c r="AM74" s="45"/>
      <c r="AN74" s="45"/>
      <c r="AO74" s="45"/>
    </row>
    <row r="75" spans="28:41">
      <c r="AB75" s="45"/>
      <c r="AC75" s="45"/>
      <c r="AD75" s="45"/>
      <c r="AE75" s="45"/>
      <c r="AF75" s="59"/>
      <c r="AG75" s="59"/>
      <c r="AH75" s="59"/>
      <c r="AI75" s="45"/>
      <c r="AJ75" s="45"/>
      <c r="AK75" s="45"/>
      <c r="AL75" s="45"/>
      <c r="AM75" s="45"/>
      <c r="AN75" s="45"/>
      <c r="AO75" s="45"/>
    </row>
    <row r="76" spans="28:41">
      <c r="AB76" s="45"/>
      <c r="AC76" s="45"/>
      <c r="AD76" s="45"/>
      <c r="AE76" s="45"/>
      <c r="AF76" s="59"/>
      <c r="AG76" s="59"/>
      <c r="AH76" s="59"/>
      <c r="AI76" s="45"/>
      <c r="AJ76" s="45"/>
      <c r="AK76" s="45"/>
      <c r="AL76" s="45"/>
      <c r="AM76" s="45"/>
      <c r="AN76" s="45"/>
      <c r="AO76" s="45"/>
    </row>
    <row r="77" spans="28:41">
      <c r="AB77" s="45"/>
      <c r="AC77" s="45"/>
      <c r="AD77" s="45"/>
      <c r="AE77" s="45"/>
      <c r="AF77" s="59"/>
      <c r="AG77" s="59"/>
      <c r="AH77" s="59"/>
      <c r="AI77" s="45"/>
      <c r="AJ77" s="45"/>
      <c r="AK77" s="45"/>
      <c r="AL77" s="45"/>
      <c r="AM77" s="45"/>
      <c r="AN77" s="45"/>
      <c r="AO77" s="45"/>
    </row>
    <row r="78" spans="28:41">
      <c r="AB78" s="45"/>
      <c r="AC78" s="45"/>
      <c r="AD78" s="45"/>
      <c r="AE78" s="45"/>
      <c r="AF78" s="59"/>
      <c r="AG78" s="59"/>
      <c r="AH78" s="59"/>
      <c r="AI78" s="45"/>
      <c r="AJ78" s="45"/>
      <c r="AK78" s="45"/>
      <c r="AL78" s="45"/>
      <c r="AM78" s="45"/>
      <c r="AN78" s="45"/>
      <c r="AO78" s="45"/>
    </row>
    <row r="79" spans="28:41">
      <c r="AB79" s="45"/>
      <c r="AC79" s="45"/>
      <c r="AD79" s="45"/>
      <c r="AE79" s="45"/>
      <c r="AF79" s="59"/>
      <c r="AG79" s="59"/>
      <c r="AH79" s="59"/>
      <c r="AI79" s="45"/>
      <c r="AJ79" s="45"/>
      <c r="AK79" s="45"/>
      <c r="AL79" s="45"/>
      <c r="AM79" s="45"/>
      <c r="AN79" s="45"/>
      <c r="AO79" s="45"/>
    </row>
    <row r="80" spans="28:41">
      <c r="AB80" s="45"/>
      <c r="AC80" s="45"/>
      <c r="AD80" s="45"/>
      <c r="AE80" s="45"/>
      <c r="AF80" s="59"/>
      <c r="AG80" s="59"/>
      <c r="AH80" s="59"/>
      <c r="AI80" s="45"/>
      <c r="AJ80" s="45"/>
      <c r="AK80" s="45"/>
      <c r="AL80" s="45"/>
      <c r="AM80" s="45"/>
      <c r="AN80" s="45"/>
      <c r="AO80" s="45"/>
    </row>
    <row r="81" spans="2:41">
      <c r="AB81" s="45"/>
      <c r="AC81" s="45"/>
      <c r="AD81" s="45"/>
      <c r="AE81" s="45"/>
      <c r="AF81" s="59"/>
      <c r="AG81" s="59"/>
      <c r="AH81" s="59"/>
      <c r="AI81" s="45"/>
      <c r="AJ81" s="45"/>
      <c r="AK81" s="45"/>
      <c r="AL81" s="45"/>
      <c r="AM81" s="45"/>
      <c r="AN81" s="45"/>
      <c r="AO81" s="45"/>
    </row>
    <row r="82" spans="2:41">
      <c r="B82" s="44"/>
      <c r="C82" s="41"/>
      <c r="D82" s="41"/>
      <c r="E82" s="45"/>
      <c r="F82" s="44"/>
      <c r="G82" s="41"/>
      <c r="H82" s="41"/>
      <c r="I82" s="41"/>
      <c r="J82" s="44"/>
      <c r="K82" s="41"/>
      <c r="L82" s="41"/>
      <c r="M82" s="41"/>
      <c r="N82" s="41"/>
      <c r="O82" s="41"/>
      <c r="P82" s="41"/>
      <c r="Q82" s="41"/>
      <c r="R82" s="41"/>
      <c r="S82" s="41"/>
      <c r="T82" s="41"/>
      <c r="U82" s="41"/>
      <c r="V82" s="41"/>
      <c r="W82" s="41"/>
      <c r="X82" s="41"/>
      <c r="Y82" s="41"/>
      <c r="Z82" s="41"/>
      <c r="AA82" s="41"/>
      <c r="AB82" s="45"/>
      <c r="AC82" s="45"/>
      <c r="AD82" s="45"/>
      <c r="AE82" s="45"/>
      <c r="AF82" s="59"/>
      <c r="AG82" s="59"/>
      <c r="AH82" s="59"/>
      <c r="AI82" s="45"/>
      <c r="AJ82" s="45"/>
      <c r="AK82" s="45"/>
      <c r="AL82" s="45"/>
      <c r="AM82" s="45"/>
      <c r="AN82" s="45"/>
      <c r="AO82" s="45"/>
    </row>
    <row r="83" spans="2:41">
      <c r="B83" s="44"/>
      <c r="C83" s="41"/>
      <c r="D83" s="41"/>
      <c r="E83" s="41"/>
      <c r="F83" s="86"/>
      <c r="G83" s="41"/>
      <c r="H83" s="41"/>
      <c r="I83" s="41"/>
      <c r="J83" s="41"/>
      <c r="K83" s="41"/>
      <c r="L83" s="41"/>
      <c r="M83" s="41"/>
      <c r="N83" s="41"/>
      <c r="O83" s="41"/>
      <c r="P83" s="41"/>
      <c r="Q83" s="41"/>
      <c r="R83" s="41"/>
      <c r="S83" s="41"/>
      <c r="T83" s="41"/>
      <c r="U83" s="41"/>
      <c r="V83" s="41"/>
      <c r="W83" s="41"/>
      <c r="X83" s="41"/>
      <c r="Y83" s="41"/>
      <c r="Z83" s="41"/>
      <c r="AA83" s="41"/>
      <c r="AB83" s="45"/>
      <c r="AC83" s="45"/>
      <c r="AD83" s="45"/>
      <c r="AE83" s="45"/>
      <c r="AF83" s="59"/>
      <c r="AG83" s="59"/>
      <c r="AH83" s="59"/>
      <c r="AI83" s="45"/>
      <c r="AJ83" s="45"/>
      <c r="AK83" s="45"/>
      <c r="AL83" s="45"/>
      <c r="AM83" s="45"/>
      <c r="AN83" s="45"/>
      <c r="AO83" s="45"/>
    </row>
    <row r="84" spans="2:41">
      <c r="B84" s="44"/>
      <c r="C84" s="41"/>
      <c r="D84" s="41"/>
      <c r="E84" s="41"/>
      <c r="F84" s="45"/>
      <c r="G84" s="41"/>
      <c r="H84" s="41"/>
      <c r="I84" s="41"/>
      <c r="J84" s="41"/>
      <c r="K84" s="41"/>
      <c r="L84" s="41"/>
      <c r="M84" s="41"/>
      <c r="N84" s="41"/>
      <c r="O84" s="41"/>
      <c r="P84" s="41"/>
      <c r="Q84" s="41"/>
      <c r="R84" s="41"/>
      <c r="S84" s="41"/>
      <c r="T84" s="41"/>
      <c r="U84" s="41"/>
      <c r="V84" s="41"/>
      <c r="W84" s="41"/>
      <c r="X84" s="41"/>
      <c r="Y84" s="41"/>
      <c r="Z84" s="41"/>
      <c r="AA84" s="41"/>
      <c r="AB84" s="45"/>
      <c r="AC84" s="45"/>
      <c r="AD84" s="45"/>
      <c r="AE84" s="45"/>
      <c r="AF84" s="59"/>
      <c r="AG84" s="59"/>
      <c r="AH84" s="59"/>
      <c r="AI84" s="45"/>
      <c r="AJ84" s="45"/>
      <c r="AK84" s="45"/>
      <c r="AL84" s="45"/>
      <c r="AM84" s="45"/>
      <c r="AN84" s="45"/>
      <c r="AO84" s="45"/>
    </row>
    <row r="85" spans="2:41">
      <c r="B85" s="44"/>
      <c r="C85" s="41"/>
      <c r="D85" s="41"/>
      <c r="E85" s="41"/>
      <c r="F85" s="45"/>
      <c r="G85" s="41"/>
      <c r="H85" s="41"/>
      <c r="I85" s="41"/>
      <c r="J85" s="41"/>
      <c r="K85" s="41"/>
      <c r="L85" s="41"/>
      <c r="M85" s="41"/>
      <c r="N85" s="41"/>
      <c r="O85" s="41"/>
      <c r="P85" s="41"/>
      <c r="Q85" s="41"/>
      <c r="R85" s="41"/>
      <c r="S85" s="41"/>
      <c r="T85" s="41"/>
      <c r="U85" s="41"/>
      <c r="V85" s="41"/>
      <c r="W85" s="41"/>
      <c r="X85" s="41"/>
      <c r="Y85" s="41"/>
      <c r="Z85" s="41"/>
      <c r="AA85" s="41"/>
      <c r="AB85" s="45"/>
      <c r="AC85" s="45"/>
      <c r="AD85" s="45"/>
      <c r="AE85" s="45"/>
      <c r="AF85" s="59"/>
      <c r="AG85" s="59"/>
      <c r="AH85" s="59"/>
      <c r="AI85" s="45"/>
      <c r="AJ85" s="45"/>
      <c r="AK85" s="45"/>
      <c r="AL85" s="45"/>
      <c r="AM85" s="45"/>
      <c r="AN85" s="45"/>
      <c r="AO85" s="45"/>
    </row>
    <row r="86" spans="2:41">
      <c r="B86" s="44"/>
      <c r="C86" s="41"/>
      <c r="D86" s="41"/>
      <c r="E86" s="41"/>
      <c r="F86" s="45"/>
      <c r="G86" s="41"/>
      <c r="H86" s="41"/>
      <c r="I86" s="41"/>
      <c r="J86" s="41"/>
      <c r="K86" s="41"/>
      <c r="L86" s="41"/>
      <c r="M86" s="44"/>
      <c r="N86" s="45"/>
      <c r="O86" s="41"/>
      <c r="P86" s="44"/>
      <c r="Q86" s="45"/>
      <c r="R86" s="41"/>
      <c r="S86" s="41"/>
      <c r="T86" s="41"/>
      <c r="U86" s="41"/>
      <c r="V86" s="41"/>
      <c r="W86" s="41"/>
      <c r="X86" s="41"/>
      <c r="Y86" s="41"/>
      <c r="Z86" s="41"/>
      <c r="AA86" s="41"/>
      <c r="AB86" s="45"/>
      <c r="AC86" s="45"/>
      <c r="AD86" s="45"/>
      <c r="AE86" s="45"/>
      <c r="AF86" s="59"/>
      <c r="AG86" s="59"/>
      <c r="AH86" s="59"/>
      <c r="AI86" s="45"/>
      <c r="AJ86" s="45"/>
      <c r="AK86" s="45"/>
      <c r="AL86" s="45"/>
      <c r="AM86" s="45"/>
      <c r="AN86" s="45"/>
      <c r="AO86" s="45"/>
    </row>
    <row r="87" spans="2:41">
      <c r="B87" s="44"/>
      <c r="C87" s="41"/>
      <c r="D87" s="41"/>
      <c r="E87" s="41"/>
      <c r="F87" s="45"/>
      <c r="G87" s="41"/>
      <c r="H87" s="41"/>
      <c r="I87" s="41"/>
      <c r="J87" s="41"/>
      <c r="K87" s="41"/>
      <c r="L87" s="41"/>
      <c r="M87" s="44"/>
      <c r="N87" s="45"/>
      <c r="O87" s="41"/>
      <c r="P87" s="41"/>
      <c r="Q87" s="41"/>
      <c r="R87" s="41"/>
      <c r="S87" s="41"/>
      <c r="T87" s="44"/>
      <c r="U87" s="41"/>
      <c r="V87" s="41"/>
      <c r="W87" s="41"/>
      <c r="X87" s="41"/>
      <c r="Y87" s="41"/>
      <c r="Z87" s="41"/>
      <c r="AA87" s="41"/>
      <c r="AB87" s="45"/>
      <c r="AC87" s="45"/>
      <c r="AD87" s="45"/>
      <c r="AE87" s="45"/>
      <c r="AF87" s="59"/>
      <c r="AG87" s="59"/>
      <c r="AH87" s="59"/>
      <c r="AI87" s="45"/>
      <c r="AJ87" s="45"/>
      <c r="AK87" s="45"/>
      <c r="AL87" s="45"/>
      <c r="AM87" s="45"/>
      <c r="AN87" s="45"/>
      <c r="AO87" s="45"/>
    </row>
    <row r="88" spans="2:41">
      <c r="B88" s="44"/>
      <c r="C88" s="41"/>
      <c r="D88" s="41"/>
      <c r="E88" s="41"/>
      <c r="F88" s="45"/>
      <c r="G88" s="41"/>
      <c r="H88" s="41"/>
      <c r="I88" s="41"/>
      <c r="J88" s="41"/>
      <c r="K88" s="45"/>
      <c r="L88" s="41"/>
      <c r="M88" s="41"/>
      <c r="N88" s="45"/>
      <c r="O88" s="41"/>
      <c r="P88" s="41"/>
      <c r="Q88" s="41"/>
      <c r="R88" s="41"/>
      <c r="S88" s="41"/>
      <c r="T88" s="41"/>
      <c r="U88" s="41"/>
      <c r="V88" s="41"/>
      <c r="W88" s="44"/>
      <c r="X88" s="41"/>
      <c r="Y88" s="50"/>
      <c r="Z88" s="41"/>
      <c r="AA88" s="41"/>
      <c r="AB88" s="45"/>
      <c r="AC88" s="45"/>
      <c r="AD88" s="45"/>
      <c r="AE88" s="45"/>
      <c r="AF88" s="59"/>
      <c r="AG88" s="59"/>
      <c r="AH88" s="59"/>
      <c r="AI88" s="45"/>
      <c r="AJ88" s="45"/>
      <c r="AK88" s="45"/>
      <c r="AL88" s="45"/>
      <c r="AM88" s="45"/>
      <c r="AN88" s="45"/>
      <c r="AO88" s="45"/>
    </row>
    <row r="89" spans="2:41">
      <c r="B89" s="44"/>
      <c r="C89" s="41"/>
      <c r="D89" s="41"/>
      <c r="E89" s="41"/>
      <c r="F89" s="45"/>
      <c r="G89" s="41"/>
      <c r="H89" s="41"/>
      <c r="I89" s="41"/>
      <c r="J89" s="41"/>
      <c r="K89" s="45"/>
      <c r="L89" s="41"/>
      <c r="M89" s="41"/>
      <c r="N89" s="41"/>
      <c r="O89" s="41"/>
      <c r="P89" s="44"/>
      <c r="Q89" s="44"/>
      <c r="R89" s="41"/>
      <c r="S89" s="41"/>
      <c r="T89" s="41"/>
      <c r="U89" s="41"/>
      <c r="V89" s="41"/>
      <c r="W89" s="41"/>
      <c r="X89" s="41"/>
      <c r="Y89" s="41"/>
      <c r="Z89" s="41"/>
      <c r="AA89" s="41"/>
      <c r="AB89" s="45"/>
      <c r="AC89" s="45"/>
      <c r="AD89" s="45"/>
      <c r="AE89" s="45"/>
      <c r="AF89" s="59"/>
      <c r="AG89" s="59"/>
      <c r="AH89" s="59"/>
      <c r="AI89" s="45"/>
      <c r="AJ89" s="45"/>
      <c r="AK89" s="45"/>
      <c r="AL89" s="45"/>
      <c r="AM89" s="45"/>
      <c r="AN89" s="45"/>
      <c r="AO89" s="45"/>
    </row>
    <row r="90" spans="2:41">
      <c r="B90" s="41"/>
      <c r="C90" s="41"/>
      <c r="D90" s="41"/>
      <c r="E90" s="41"/>
      <c r="F90" s="41"/>
      <c r="G90" s="41"/>
      <c r="H90" s="41"/>
      <c r="I90" s="41"/>
      <c r="J90" s="41"/>
      <c r="K90" s="44"/>
      <c r="L90" s="41"/>
      <c r="M90" s="44"/>
      <c r="N90" s="45"/>
      <c r="O90" s="45"/>
      <c r="P90" s="45"/>
      <c r="Q90" s="45"/>
      <c r="R90" s="45"/>
      <c r="S90" s="41"/>
      <c r="T90" s="45"/>
      <c r="U90" s="41"/>
      <c r="V90" s="41"/>
      <c r="W90" s="45"/>
      <c r="X90" s="41"/>
      <c r="Y90" s="41"/>
      <c r="Z90" s="41"/>
      <c r="AA90" s="41"/>
      <c r="AB90" s="45"/>
      <c r="AC90" s="45"/>
      <c r="AD90" s="45"/>
      <c r="AE90" s="45"/>
      <c r="AF90" s="59"/>
      <c r="AG90" s="59"/>
      <c r="AH90" s="59"/>
      <c r="AI90" s="45"/>
      <c r="AJ90" s="45"/>
      <c r="AK90" s="45"/>
      <c r="AL90" s="45"/>
      <c r="AM90" s="45"/>
      <c r="AN90" s="45"/>
      <c r="AO90" s="45"/>
    </row>
    <row r="91" spans="2:41">
      <c r="B91" s="41"/>
      <c r="C91" s="41"/>
      <c r="D91" s="41"/>
      <c r="E91" s="41"/>
      <c r="F91" s="41"/>
      <c r="G91" s="41"/>
      <c r="H91" s="41"/>
      <c r="I91" s="41"/>
      <c r="J91" s="41"/>
      <c r="K91" s="41"/>
      <c r="L91" s="41"/>
      <c r="M91" s="58"/>
      <c r="N91" s="41"/>
      <c r="O91" s="58"/>
      <c r="P91" s="41"/>
      <c r="Q91" s="41"/>
      <c r="R91" s="41"/>
      <c r="S91" s="41"/>
      <c r="T91" s="41"/>
      <c r="U91" s="41"/>
      <c r="V91" s="41"/>
      <c r="W91" s="59"/>
      <c r="X91" s="59"/>
      <c r="Y91" s="41"/>
      <c r="Z91" s="41"/>
      <c r="AA91" s="41"/>
      <c r="AB91" s="45"/>
      <c r="AC91" s="45"/>
      <c r="AD91" s="45"/>
      <c r="AE91" s="45"/>
      <c r="AF91" s="59"/>
      <c r="AG91" s="59"/>
      <c r="AH91" s="59"/>
      <c r="AI91" s="45"/>
      <c r="AJ91" s="45"/>
      <c r="AK91" s="45"/>
      <c r="AL91" s="45"/>
      <c r="AM91" s="45"/>
      <c r="AN91" s="45"/>
      <c r="AO91" s="45"/>
    </row>
    <row r="92" spans="2:41">
      <c r="B92" s="41"/>
      <c r="C92" s="41"/>
      <c r="D92" s="41"/>
      <c r="E92" s="41"/>
      <c r="F92" s="41"/>
      <c r="G92" s="41"/>
      <c r="H92" s="41"/>
      <c r="I92" s="41"/>
      <c r="J92" s="41"/>
      <c r="K92" s="45"/>
      <c r="L92" s="41"/>
      <c r="M92" s="45"/>
      <c r="N92" s="45"/>
      <c r="O92" s="45"/>
      <c r="P92" s="45"/>
      <c r="Q92" s="45"/>
      <c r="R92" s="45"/>
      <c r="S92" s="45"/>
      <c r="T92" s="45"/>
      <c r="U92" s="41"/>
      <c r="V92" s="41"/>
      <c r="W92" s="59"/>
      <c r="X92" s="59"/>
      <c r="Y92" s="41"/>
      <c r="Z92" s="41"/>
      <c r="AA92" s="41"/>
      <c r="AB92" s="45"/>
      <c r="AC92" s="45"/>
      <c r="AD92" s="45"/>
      <c r="AE92" s="45"/>
      <c r="AF92" s="59"/>
      <c r="AG92" s="59"/>
      <c r="AH92" s="59"/>
      <c r="AI92" s="45"/>
      <c r="AJ92" s="45"/>
      <c r="AK92" s="45"/>
      <c r="AL92" s="45"/>
      <c r="AM92" s="45"/>
      <c r="AN92" s="45"/>
      <c r="AO92" s="45"/>
    </row>
    <row r="93" spans="2:41">
      <c r="B93" s="41"/>
      <c r="C93" s="41"/>
      <c r="D93" s="41"/>
      <c r="E93" s="41"/>
      <c r="F93" s="41"/>
      <c r="G93" s="41"/>
      <c r="H93" s="41"/>
      <c r="I93" s="41"/>
      <c r="J93" s="41"/>
      <c r="K93" s="45"/>
      <c r="L93" s="45"/>
      <c r="M93" s="45"/>
      <c r="N93" s="45"/>
      <c r="O93" s="45"/>
      <c r="P93" s="45"/>
      <c r="Q93" s="45"/>
      <c r="R93" s="45"/>
      <c r="S93" s="45"/>
      <c r="T93" s="45"/>
      <c r="U93" s="41"/>
      <c r="V93" s="41"/>
      <c r="W93" s="59"/>
      <c r="X93" s="59"/>
      <c r="Y93" s="41"/>
      <c r="Z93" s="41"/>
      <c r="AA93" s="41"/>
      <c r="AB93" s="45"/>
      <c r="AC93" s="45"/>
      <c r="AD93" s="45"/>
      <c r="AE93" s="45"/>
      <c r="AF93" s="59"/>
      <c r="AG93" s="59"/>
      <c r="AH93" s="59"/>
      <c r="AI93" s="45"/>
      <c r="AJ93" s="45"/>
      <c r="AK93" s="45"/>
      <c r="AL93" s="45"/>
      <c r="AM93" s="45"/>
      <c r="AN93" s="45"/>
      <c r="AO93" s="45"/>
    </row>
    <row r="94" spans="2:41">
      <c r="B94" s="41"/>
      <c r="C94" s="41"/>
      <c r="D94" s="41"/>
      <c r="E94" s="41"/>
      <c r="F94" s="41"/>
      <c r="G94" s="41"/>
      <c r="H94" s="41"/>
      <c r="I94" s="41"/>
      <c r="J94" s="41"/>
      <c r="K94" s="45"/>
      <c r="L94" s="45"/>
      <c r="M94" s="45"/>
      <c r="N94" s="45"/>
      <c r="O94" s="45"/>
      <c r="P94" s="45"/>
      <c r="Q94" s="45"/>
      <c r="R94" s="45"/>
      <c r="S94" s="45"/>
      <c r="T94" s="45"/>
      <c r="U94" s="41"/>
      <c r="V94" s="41"/>
      <c r="W94" s="59"/>
      <c r="X94" s="59"/>
      <c r="Y94" s="41"/>
      <c r="Z94" s="41"/>
      <c r="AA94" s="41"/>
      <c r="AB94" s="45"/>
      <c r="AC94" s="45"/>
      <c r="AD94" s="45"/>
      <c r="AE94" s="45"/>
      <c r="AF94" s="59"/>
      <c r="AG94" s="59"/>
      <c r="AH94" s="59"/>
      <c r="AI94" s="45"/>
      <c r="AJ94" s="45"/>
      <c r="AK94" s="45"/>
      <c r="AL94" s="45"/>
      <c r="AM94" s="45"/>
      <c r="AN94" s="45"/>
      <c r="AO94" s="45"/>
    </row>
    <row r="95" spans="2:41">
      <c r="B95" s="41"/>
      <c r="C95" s="41"/>
      <c r="D95" s="41"/>
      <c r="E95" s="41"/>
      <c r="F95" s="41"/>
      <c r="G95" s="41"/>
      <c r="H95" s="41"/>
      <c r="I95" s="41"/>
      <c r="J95" s="41"/>
      <c r="K95" s="45"/>
      <c r="L95" s="45"/>
      <c r="M95" s="45"/>
      <c r="N95" s="45"/>
      <c r="O95" s="45"/>
      <c r="P95" s="45"/>
      <c r="Q95" s="45"/>
      <c r="R95" s="45"/>
      <c r="S95" s="45"/>
      <c r="T95" s="45"/>
      <c r="U95" s="41"/>
      <c r="V95" s="41"/>
      <c r="W95" s="59"/>
      <c r="X95" s="59"/>
      <c r="Y95" s="41"/>
      <c r="Z95" s="41"/>
      <c r="AA95" s="41"/>
      <c r="AB95" s="45"/>
      <c r="AC95" s="45"/>
      <c r="AD95" s="45"/>
      <c r="AE95" s="45"/>
      <c r="AF95" s="59"/>
      <c r="AG95" s="59"/>
      <c r="AH95" s="59"/>
      <c r="AI95" s="45"/>
      <c r="AJ95" s="45"/>
      <c r="AK95" s="45"/>
      <c r="AL95" s="45"/>
      <c r="AM95" s="45"/>
      <c r="AN95" s="45"/>
      <c r="AO95" s="45"/>
    </row>
    <row r="96" spans="2:41">
      <c r="B96" s="41"/>
      <c r="C96" s="41"/>
      <c r="D96" s="41"/>
      <c r="E96" s="41"/>
      <c r="F96" s="41"/>
      <c r="G96" s="41"/>
      <c r="H96" s="41"/>
      <c r="I96" s="41"/>
      <c r="J96" s="41"/>
      <c r="K96" s="45"/>
      <c r="L96" s="45"/>
      <c r="M96" s="45"/>
      <c r="N96" s="45"/>
      <c r="O96" s="45"/>
      <c r="P96" s="45"/>
      <c r="Q96" s="45"/>
      <c r="R96" s="45"/>
      <c r="S96" s="45"/>
      <c r="T96" s="45"/>
      <c r="U96" s="41"/>
      <c r="V96" s="41"/>
      <c r="W96" s="59"/>
      <c r="X96" s="59"/>
      <c r="Y96" s="41"/>
      <c r="Z96" s="41"/>
      <c r="AA96" s="41"/>
      <c r="AB96" s="45"/>
      <c r="AC96" s="45"/>
      <c r="AD96" s="45"/>
      <c r="AE96" s="45"/>
      <c r="AF96" s="59"/>
      <c r="AG96" s="59"/>
      <c r="AH96" s="59"/>
      <c r="AI96" s="45"/>
      <c r="AJ96" s="45"/>
      <c r="AK96" s="45"/>
      <c r="AL96" s="45"/>
      <c r="AM96" s="45"/>
      <c r="AN96" s="45"/>
      <c r="AO96" s="45"/>
    </row>
    <row r="97" spans="2:41">
      <c r="B97" s="41"/>
      <c r="C97" s="41"/>
      <c r="D97" s="41"/>
      <c r="E97" s="41"/>
      <c r="F97" s="41"/>
      <c r="G97" s="41"/>
      <c r="H97" s="41"/>
      <c r="I97" s="41"/>
      <c r="J97" s="41"/>
      <c r="K97" s="45"/>
      <c r="L97" s="45"/>
      <c r="M97" s="45"/>
      <c r="N97" s="45"/>
      <c r="O97" s="45"/>
      <c r="P97" s="45"/>
      <c r="Q97" s="45"/>
      <c r="R97" s="45"/>
      <c r="S97" s="45"/>
      <c r="T97" s="45"/>
      <c r="U97" s="41"/>
      <c r="V97" s="41"/>
      <c r="W97" s="59"/>
      <c r="X97" s="59"/>
      <c r="Y97" s="41"/>
      <c r="Z97" s="41"/>
      <c r="AA97" s="41"/>
      <c r="AB97" s="45"/>
      <c r="AC97" s="45"/>
      <c r="AD97" s="45"/>
      <c r="AE97" s="45"/>
      <c r="AF97" s="59"/>
      <c r="AG97" s="59"/>
      <c r="AH97" s="59"/>
      <c r="AI97" s="45"/>
      <c r="AJ97" s="45"/>
      <c r="AK97" s="45"/>
      <c r="AL97" s="45"/>
      <c r="AM97" s="45"/>
      <c r="AN97" s="45"/>
      <c r="AO97" s="45"/>
    </row>
    <row r="98" spans="2:41">
      <c r="B98" s="41"/>
      <c r="C98" s="41"/>
      <c r="D98" s="41"/>
      <c r="E98" s="41"/>
      <c r="F98" s="41"/>
      <c r="G98" s="41"/>
      <c r="H98" s="41"/>
      <c r="I98" s="41"/>
      <c r="J98" s="41"/>
      <c r="K98" s="45"/>
      <c r="L98" s="45"/>
      <c r="M98" s="45"/>
      <c r="N98" s="45"/>
      <c r="O98" s="45"/>
      <c r="P98" s="45"/>
      <c r="Q98" s="45"/>
      <c r="R98" s="45"/>
      <c r="S98" s="45"/>
      <c r="T98" s="45"/>
      <c r="U98" s="41"/>
      <c r="V98" s="41"/>
      <c r="W98" s="59"/>
      <c r="X98" s="59"/>
      <c r="Y98" s="41"/>
      <c r="Z98" s="41"/>
      <c r="AA98" s="41"/>
      <c r="AB98" s="45"/>
      <c r="AC98" s="45"/>
      <c r="AD98" s="45"/>
      <c r="AE98" s="45"/>
      <c r="AF98" s="59"/>
      <c r="AG98" s="59"/>
      <c r="AH98" s="59"/>
      <c r="AI98" s="45"/>
      <c r="AJ98" s="45"/>
      <c r="AK98" s="45"/>
      <c r="AL98" s="45"/>
      <c r="AM98" s="45"/>
      <c r="AN98" s="45"/>
      <c r="AO98" s="45"/>
    </row>
    <row r="99" spans="2:41">
      <c r="B99" s="41"/>
      <c r="C99" s="41"/>
      <c r="D99" s="41"/>
      <c r="E99" s="41"/>
      <c r="F99" s="41"/>
      <c r="G99" s="41"/>
      <c r="H99" s="41"/>
      <c r="I99" s="41"/>
      <c r="J99" s="41"/>
      <c r="K99" s="45"/>
      <c r="L99" s="45"/>
      <c r="M99" s="45"/>
      <c r="N99" s="45"/>
      <c r="O99" s="45"/>
      <c r="P99" s="45"/>
      <c r="Q99" s="45"/>
      <c r="R99" s="45"/>
      <c r="S99" s="45"/>
      <c r="T99" s="45"/>
      <c r="U99" s="41"/>
      <c r="V99" s="41"/>
      <c r="W99" s="59"/>
      <c r="X99" s="59"/>
      <c r="Y99" s="41"/>
      <c r="Z99" s="41"/>
      <c r="AA99" s="41"/>
      <c r="AB99" s="45"/>
      <c r="AC99" s="45"/>
      <c r="AD99" s="45"/>
      <c r="AE99" s="45"/>
      <c r="AF99" s="59"/>
      <c r="AG99" s="59"/>
      <c r="AH99" s="59"/>
      <c r="AI99" s="45"/>
      <c r="AJ99" s="45"/>
      <c r="AK99" s="45"/>
      <c r="AL99" s="45"/>
      <c r="AM99" s="45"/>
      <c r="AN99" s="45"/>
      <c r="AO99" s="45"/>
    </row>
    <row r="100" spans="2:41">
      <c r="B100" s="41"/>
      <c r="C100" s="41"/>
      <c r="D100" s="41"/>
      <c r="E100" s="41"/>
      <c r="F100" s="41"/>
      <c r="G100" s="41"/>
      <c r="H100" s="41"/>
      <c r="I100" s="41"/>
      <c r="J100" s="41"/>
      <c r="K100" s="45"/>
      <c r="L100" s="45"/>
      <c r="M100" s="45"/>
      <c r="N100" s="45"/>
      <c r="O100" s="45"/>
      <c r="P100" s="45"/>
      <c r="Q100" s="45"/>
      <c r="R100" s="45"/>
      <c r="S100" s="45"/>
      <c r="T100" s="45"/>
      <c r="U100" s="41"/>
      <c r="V100" s="41"/>
      <c r="W100" s="59"/>
      <c r="X100" s="59"/>
      <c r="Y100" s="41"/>
      <c r="Z100" s="41"/>
      <c r="AA100" s="41"/>
      <c r="AB100" s="45"/>
      <c r="AC100" s="45"/>
      <c r="AD100" s="45"/>
      <c r="AE100" s="45"/>
      <c r="AF100" s="59"/>
      <c r="AG100" s="59"/>
      <c r="AH100" s="59"/>
      <c r="AI100" s="45"/>
      <c r="AJ100" s="45"/>
      <c r="AK100" s="45"/>
      <c r="AL100" s="45"/>
      <c r="AM100" s="45"/>
      <c r="AN100" s="45"/>
      <c r="AO100" s="45"/>
    </row>
    <row r="101" spans="2:41">
      <c r="B101" s="41"/>
      <c r="C101" s="41"/>
      <c r="D101" s="41"/>
      <c r="E101" s="41"/>
      <c r="F101" s="41"/>
      <c r="G101" s="41"/>
      <c r="H101" s="41"/>
      <c r="I101" s="41"/>
      <c r="J101" s="41"/>
      <c r="K101" s="45"/>
      <c r="L101" s="45"/>
      <c r="M101" s="45"/>
      <c r="N101" s="45"/>
      <c r="O101" s="45"/>
      <c r="P101" s="45"/>
      <c r="Q101" s="45"/>
      <c r="R101" s="45"/>
      <c r="S101" s="45"/>
      <c r="T101" s="45"/>
      <c r="U101" s="41"/>
      <c r="V101" s="41"/>
      <c r="W101" s="59"/>
      <c r="X101" s="59"/>
      <c r="Y101" s="41"/>
      <c r="Z101" s="41"/>
      <c r="AA101" s="41"/>
      <c r="AB101" s="45"/>
      <c r="AC101" s="45"/>
      <c r="AD101" s="45"/>
      <c r="AE101" s="45"/>
      <c r="AF101" s="59"/>
      <c r="AG101" s="59"/>
      <c r="AH101" s="59"/>
      <c r="AI101" s="45"/>
      <c r="AJ101" s="45"/>
      <c r="AK101" s="45"/>
      <c r="AL101" s="45"/>
      <c r="AM101" s="45"/>
      <c r="AN101" s="45"/>
      <c r="AO101" s="45"/>
    </row>
    <row r="102" spans="2:41">
      <c r="B102" s="41"/>
      <c r="C102" s="41"/>
      <c r="D102" s="41"/>
      <c r="E102" s="41"/>
      <c r="F102" s="41"/>
      <c r="G102" s="41"/>
      <c r="H102" s="41"/>
      <c r="I102" s="41"/>
      <c r="J102" s="41"/>
      <c r="K102" s="45"/>
      <c r="L102" s="45"/>
      <c r="M102" s="45"/>
      <c r="N102" s="45"/>
      <c r="O102" s="45"/>
      <c r="P102" s="45"/>
      <c r="Q102" s="45"/>
      <c r="R102" s="45"/>
      <c r="S102" s="45"/>
      <c r="T102" s="45"/>
      <c r="U102" s="41"/>
      <c r="V102" s="41"/>
      <c r="W102" s="59"/>
      <c r="X102" s="59"/>
      <c r="Y102" s="41"/>
      <c r="Z102" s="41"/>
      <c r="AA102" s="41"/>
      <c r="AB102" s="45"/>
      <c r="AC102" s="45"/>
      <c r="AD102" s="45"/>
      <c r="AE102" s="45"/>
      <c r="AF102" s="59"/>
      <c r="AG102" s="59"/>
      <c r="AH102" s="59"/>
      <c r="AI102" s="45"/>
      <c r="AJ102" s="45"/>
      <c r="AK102" s="45"/>
      <c r="AL102" s="45"/>
      <c r="AM102" s="45"/>
      <c r="AN102" s="45"/>
      <c r="AO102" s="45"/>
    </row>
    <row r="103" spans="2:41">
      <c r="B103" s="41"/>
      <c r="C103" s="41"/>
      <c r="D103" s="41"/>
      <c r="E103" s="41"/>
      <c r="F103" s="41"/>
      <c r="G103" s="41"/>
      <c r="H103" s="41"/>
      <c r="I103" s="41"/>
      <c r="J103" s="41"/>
      <c r="K103" s="45"/>
      <c r="L103" s="45"/>
      <c r="M103" s="45"/>
      <c r="N103" s="45"/>
      <c r="O103" s="45"/>
      <c r="P103" s="45"/>
      <c r="Q103" s="45"/>
      <c r="R103" s="45"/>
      <c r="S103" s="45"/>
      <c r="T103" s="45"/>
      <c r="U103" s="41"/>
      <c r="V103" s="41"/>
      <c r="W103" s="59"/>
      <c r="X103" s="59"/>
      <c r="Y103" s="41"/>
      <c r="Z103" s="41"/>
      <c r="AA103" s="41"/>
      <c r="AB103" s="45"/>
      <c r="AC103" s="45"/>
      <c r="AD103" s="45"/>
      <c r="AE103" s="45"/>
      <c r="AF103" s="59"/>
      <c r="AG103" s="59"/>
      <c r="AH103" s="59"/>
      <c r="AI103" s="45"/>
      <c r="AJ103" s="45"/>
      <c r="AK103" s="45"/>
      <c r="AL103" s="45"/>
      <c r="AM103" s="45"/>
      <c r="AN103" s="45"/>
      <c r="AO103" s="45"/>
    </row>
    <row r="104" spans="2:41">
      <c r="B104" s="41"/>
      <c r="C104" s="41"/>
      <c r="D104" s="41"/>
      <c r="E104" s="41"/>
      <c r="F104" s="41"/>
      <c r="G104" s="41"/>
      <c r="H104" s="41"/>
      <c r="I104" s="41"/>
      <c r="J104" s="41"/>
      <c r="K104" s="45"/>
      <c r="L104" s="45"/>
      <c r="M104" s="45"/>
      <c r="N104" s="45"/>
      <c r="O104" s="45"/>
      <c r="P104" s="45"/>
      <c r="Q104" s="45"/>
      <c r="R104" s="45"/>
      <c r="S104" s="45"/>
      <c r="T104" s="45"/>
      <c r="U104" s="41"/>
      <c r="V104" s="41"/>
      <c r="W104" s="59"/>
      <c r="X104" s="59"/>
      <c r="Y104" s="41"/>
      <c r="Z104" s="41"/>
      <c r="AA104" s="41"/>
      <c r="AB104" s="45"/>
      <c r="AC104" s="45"/>
      <c r="AD104" s="45"/>
      <c r="AE104" s="45"/>
      <c r="AF104" s="59"/>
      <c r="AG104" s="59"/>
      <c r="AH104" s="59"/>
      <c r="AI104" s="45"/>
      <c r="AJ104" s="45"/>
      <c r="AK104" s="45"/>
      <c r="AL104" s="45"/>
      <c r="AM104" s="45"/>
      <c r="AN104" s="45"/>
      <c r="AO104" s="45"/>
    </row>
    <row r="105" spans="2:41">
      <c r="B105" s="41"/>
      <c r="C105" s="41"/>
      <c r="D105" s="41"/>
      <c r="E105" s="41"/>
      <c r="F105" s="41"/>
      <c r="G105" s="41"/>
      <c r="H105" s="41"/>
      <c r="I105" s="41"/>
      <c r="J105" s="41"/>
      <c r="K105" s="45"/>
      <c r="L105" s="45"/>
      <c r="M105" s="45"/>
      <c r="N105" s="45"/>
      <c r="O105" s="45"/>
      <c r="P105" s="45"/>
      <c r="Q105" s="45"/>
      <c r="R105" s="45"/>
      <c r="S105" s="45"/>
      <c r="T105" s="45"/>
      <c r="U105" s="41"/>
      <c r="V105" s="41"/>
      <c r="W105" s="59"/>
      <c r="X105" s="59"/>
      <c r="Y105" s="41"/>
      <c r="Z105" s="41"/>
      <c r="AA105" s="41"/>
      <c r="AB105" s="45"/>
      <c r="AC105" s="45"/>
      <c r="AD105" s="45"/>
      <c r="AE105" s="45"/>
      <c r="AF105" s="59"/>
      <c r="AG105" s="59"/>
      <c r="AH105" s="59"/>
      <c r="AI105" s="45"/>
      <c r="AJ105" s="45"/>
      <c r="AK105" s="45"/>
      <c r="AL105" s="45"/>
      <c r="AM105" s="45"/>
      <c r="AN105" s="45"/>
      <c r="AO105" s="45"/>
    </row>
    <row r="106" spans="2:41">
      <c r="B106" s="41"/>
      <c r="C106" s="41"/>
      <c r="D106" s="41"/>
      <c r="E106" s="41"/>
      <c r="F106" s="41"/>
      <c r="G106" s="41"/>
      <c r="H106" s="41"/>
      <c r="I106" s="41"/>
      <c r="J106" s="41"/>
      <c r="K106" s="45"/>
      <c r="L106" s="45"/>
      <c r="M106" s="45"/>
      <c r="N106" s="45"/>
      <c r="O106" s="45"/>
      <c r="P106" s="45"/>
      <c r="Q106" s="45"/>
      <c r="R106" s="45"/>
      <c r="S106" s="45"/>
      <c r="T106" s="45"/>
      <c r="U106" s="41"/>
      <c r="V106" s="41"/>
      <c r="W106" s="59"/>
      <c r="X106" s="59"/>
      <c r="Y106" s="41"/>
      <c r="Z106" s="41"/>
      <c r="AA106" s="41"/>
      <c r="AB106" s="45"/>
      <c r="AC106" s="45"/>
      <c r="AD106" s="45"/>
      <c r="AE106" s="45"/>
      <c r="AF106" s="59"/>
      <c r="AG106" s="59"/>
      <c r="AH106" s="59"/>
      <c r="AI106" s="45"/>
      <c r="AJ106" s="45"/>
      <c r="AK106" s="45"/>
      <c r="AL106" s="45"/>
      <c r="AM106" s="45"/>
      <c r="AN106" s="45"/>
      <c r="AO106" s="45"/>
    </row>
    <row r="107" spans="2:41">
      <c r="B107" s="41"/>
      <c r="C107" s="41"/>
      <c r="D107" s="41"/>
      <c r="E107" s="41"/>
      <c r="F107" s="41"/>
      <c r="G107" s="41"/>
      <c r="H107" s="41"/>
      <c r="I107" s="41"/>
      <c r="J107" s="41"/>
      <c r="K107" s="45"/>
      <c r="L107" s="45"/>
      <c r="M107" s="45"/>
      <c r="N107" s="45"/>
      <c r="O107" s="45"/>
      <c r="P107" s="45"/>
      <c r="Q107" s="45"/>
      <c r="R107" s="45"/>
      <c r="S107" s="45"/>
      <c r="T107" s="45"/>
      <c r="U107" s="41"/>
      <c r="V107" s="41"/>
      <c r="W107" s="59"/>
      <c r="X107" s="59"/>
      <c r="Y107" s="41"/>
      <c r="Z107" s="41"/>
      <c r="AA107" s="41"/>
      <c r="AB107" s="45"/>
      <c r="AC107" s="45"/>
      <c r="AD107" s="45"/>
      <c r="AE107" s="45"/>
      <c r="AF107" s="59"/>
      <c r="AG107" s="59"/>
      <c r="AH107" s="59"/>
      <c r="AI107" s="45"/>
      <c r="AJ107" s="45"/>
      <c r="AK107" s="45"/>
      <c r="AL107" s="45"/>
      <c r="AM107" s="45"/>
      <c r="AN107" s="45"/>
      <c r="AO107" s="45"/>
    </row>
    <row r="108" spans="2:41">
      <c r="B108" s="41"/>
      <c r="C108" s="41"/>
      <c r="D108" s="41"/>
      <c r="E108" s="41"/>
      <c r="F108" s="41"/>
      <c r="G108" s="41"/>
      <c r="H108" s="41"/>
      <c r="I108" s="41"/>
      <c r="J108" s="41"/>
      <c r="K108" s="45"/>
      <c r="L108" s="45"/>
      <c r="M108" s="45"/>
      <c r="N108" s="45"/>
      <c r="O108" s="45"/>
      <c r="P108" s="45"/>
      <c r="Q108" s="45"/>
      <c r="R108" s="45"/>
      <c r="S108" s="45"/>
      <c r="T108" s="45"/>
      <c r="U108" s="41"/>
      <c r="V108" s="41"/>
      <c r="W108" s="59"/>
      <c r="X108" s="59"/>
      <c r="Y108" s="41"/>
      <c r="Z108" s="41"/>
      <c r="AA108" s="41"/>
      <c r="AB108" s="45"/>
      <c r="AC108" s="45"/>
      <c r="AD108" s="45"/>
      <c r="AE108" s="45"/>
      <c r="AF108" s="59"/>
      <c r="AG108" s="59"/>
      <c r="AH108" s="59"/>
      <c r="AI108" s="45"/>
      <c r="AJ108" s="45"/>
      <c r="AK108" s="45"/>
      <c r="AL108" s="45"/>
      <c r="AM108" s="45"/>
      <c r="AN108" s="45"/>
      <c r="AO108" s="45"/>
    </row>
    <row r="109" spans="2:41">
      <c r="B109" s="41"/>
      <c r="C109" s="41"/>
      <c r="D109" s="41"/>
      <c r="E109" s="41"/>
      <c r="F109" s="41"/>
      <c r="G109" s="41"/>
      <c r="H109" s="41"/>
      <c r="I109" s="41"/>
      <c r="J109" s="41"/>
      <c r="K109" s="45"/>
      <c r="L109" s="45"/>
      <c r="M109" s="45"/>
      <c r="N109" s="45"/>
      <c r="O109" s="45"/>
      <c r="P109" s="45"/>
      <c r="Q109" s="45"/>
      <c r="R109" s="45"/>
      <c r="S109" s="45"/>
      <c r="T109" s="45"/>
      <c r="U109" s="41"/>
      <c r="V109" s="41"/>
      <c r="W109" s="59"/>
      <c r="X109" s="59"/>
      <c r="Y109" s="41"/>
      <c r="Z109" s="41"/>
      <c r="AA109" s="41"/>
      <c r="AB109" s="45"/>
      <c r="AC109" s="45"/>
      <c r="AD109" s="45"/>
      <c r="AE109" s="45"/>
      <c r="AF109" s="59"/>
      <c r="AG109" s="59"/>
      <c r="AH109" s="59"/>
      <c r="AI109" s="45"/>
      <c r="AJ109" s="45"/>
      <c r="AK109" s="45"/>
      <c r="AL109" s="45"/>
      <c r="AM109" s="45"/>
      <c r="AN109" s="45"/>
      <c r="AO109" s="45"/>
    </row>
    <row r="110" spans="2:41">
      <c r="B110" s="41"/>
      <c r="C110" s="41"/>
      <c r="D110" s="41"/>
      <c r="E110" s="41"/>
      <c r="F110" s="41"/>
      <c r="G110" s="41"/>
      <c r="H110" s="41"/>
      <c r="I110" s="41"/>
      <c r="J110" s="41"/>
      <c r="K110" s="45"/>
      <c r="L110" s="45"/>
      <c r="M110" s="45"/>
      <c r="N110" s="45"/>
      <c r="O110" s="45"/>
      <c r="P110" s="45"/>
      <c r="Q110" s="45"/>
      <c r="R110" s="45"/>
      <c r="S110" s="45"/>
      <c r="T110" s="45"/>
      <c r="U110" s="41"/>
      <c r="V110" s="41"/>
      <c r="W110" s="59"/>
      <c r="X110" s="59"/>
      <c r="Y110" s="41"/>
      <c r="Z110" s="41"/>
      <c r="AA110" s="41"/>
      <c r="AB110" s="45"/>
      <c r="AC110" s="45"/>
      <c r="AD110" s="45"/>
      <c r="AE110" s="45"/>
      <c r="AF110" s="59"/>
      <c r="AG110" s="59"/>
      <c r="AH110" s="59"/>
      <c r="AI110" s="45"/>
      <c r="AJ110" s="45"/>
      <c r="AK110" s="45"/>
      <c r="AL110" s="45"/>
      <c r="AM110" s="45"/>
      <c r="AN110" s="45"/>
      <c r="AO110" s="45"/>
    </row>
    <row r="111" spans="2:41">
      <c r="B111" s="41"/>
      <c r="C111" s="41"/>
      <c r="D111" s="41"/>
      <c r="E111" s="41"/>
      <c r="F111" s="41"/>
      <c r="G111" s="41"/>
      <c r="H111" s="41"/>
      <c r="I111" s="41"/>
      <c r="J111" s="41"/>
      <c r="K111" s="45"/>
      <c r="L111" s="45"/>
      <c r="M111" s="45"/>
      <c r="N111" s="45"/>
      <c r="O111" s="45"/>
      <c r="P111" s="45"/>
      <c r="Q111" s="45"/>
      <c r="R111" s="45"/>
      <c r="S111" s="45"/>
      <c r="T111" s="45"/>
      <c r="U111" s="41"/>
      <c r="V111" s="41"/>
      <c r="W111" s="59"/>
      <c r="X111" s="59"/>
      <c r="Y111" s="41"/>
      <c r="Z111" s="41"/>
      <c r="AA111" s="41"/>
      <c r="AB111" s="45"/>
      <c r="AC111" s="45"/>
      <c r="AD111" s="45"/>
      <c r="AE111" s="45"/>
      <c r="AF111" s="59"/>
      <c r="AG111" s="59"/>
      <c r="AH111" s="59"/>
      <c r="AI111" s="45"/>
      <c r="AJ111" s="45"/>
      <c r="AK111" s="45"/>
      <c r="AL111" s="45"/>
      <c r="AM111" s="45"/>
      <c r="AN111" s="45"/>
      <c r="AO111" s="45"/>
    </row>
    <row r="112" spans="2:41">
      <c r="B112" s="41"/>
      <c r="C112" s="41"/>
      <c r="D112" s="41"/>
      <c r="E112" s="41"/>
      <c r="F112" s="41"/>
      <c r="G112" s="41"/>
      <c r="H112" s="41"/>
      <c r="I112" s="41"/>
      <c r="J112" s="41"/>
      <c r="K112" s="45"/>
      <c r="L112" s="45"/>
      <c r="M112" s="45"/>
      <c r="N112" s="45"/>
      <c r="O112" s="45"/>
      <c r="P112" s="45"/>
      <c r="Q112" s="45"/>
      <c r="R112" s="45"/>
      <c r="S112" s="45"/>
      <c r="T112" s="45"/>
      <c r="U112" s="41"/>
      <c r="V112" s="41"/>
      <c r="W112" s="59"/>
      <c r="X112" s="59"/>
      <c r="Y112" s="41"/>
      <c r="Z112" s="41"/>
      <c r="AA112" s="41"/>
      <c r="AB112" s="45"/>
      <c r="AC112" s="45"/>
      <c r="AD112" s="45"/>
      <c r="AE112" s="45"/>
      <c r="AF112" s="59"/>
      <c r="AG112" s="59"/>
      <c r="AH112" s="41"/>
      <c r="AI112" s="41"/>
      <c r="AJ112" s="41"/>
      <c r="AK112" s="41"/>
      <c r="AL112" s="41"/>
      <c r="AM112" s="41"/>
      <c r="AN112" s="41"/>
      <c r="AO112" s="41"/>
    </row>
    <row r="113" spans="2:41">
      <c r="B113" s="41"/>
      <c r="C113" s="41"/>
      <c r="D113" s="41"/>
      <c r="E113" s="41"/>
      <c r="F113" s="41"/>
      <c r="G113" s="41"/>
      <c r="H113" s="41"/>
      <c r="I113" s="41"/>
      <c r="J113" s="41"/>
      <c r="K113" s="45"/>
      <c r="L113" s="45"/>
      <c r="M113" s="45"/>
      <c r="N113" s="45"/>
      <c r="O113" s="45"/>
      <c r="P113" s="45"/>
      <c r="Q113" s="45"/>
      <c r="R113" s="45"/>
      <c r="S113" s="45"/>
      <c r="T113" s="45"/>
      <c r="U113" s="41"/>
      <c r="V113" s="41"/>
      <c r="W113" s="59"/>
      <c r="X113" s="59"/>
      <c r="Y113" s="41"/>
      <c r="Z113" s="41"/>
      <c r="AA113" s="41"/>
      <c r="AB113" s="41"/>
      <c r="AC113" s="41"/>
      <c r="AD113" s="41"/>
      <c r="AE113" s="41"/>
      <c r="AF113" s="59"/>
      <c r="AG113" s="59"/>
      <c r="AH113" s="41"/>
      <c r="AI113" s="41"/>
      <c r="AJ113" s="41"/>
      <c r="AK113" s="41"/>
      <c r="AL113" s="41"/>
      <c r="AM113" s="41"/>
      <c r="AN113" s="41"/>
      <c r="AO113" s="41"/>
    </row>
    <row r="114" spans="2:41">
      <c r="B114" s="41"/>
      <c r="C114" s="41"/>
      <c r="D114" s="41"/>
      <c r="E114" s="41"/>
      <c r="F114" s="41"/>
      <c r="G114" s="41"/>
      <c r="H114" s="41"/>
      <c r="I114" s="41"/>
      <c r="J114" s="41"/>
      <c r="K114" s="45"/>
      <c r="L114" s="45"/>
      <c r="M114" s="45"/>
      <c r="N114" s="45"/>
      <c r="O114" s="45"/>
      <c r="P114" s="45"/>
      <c r="Q114" s="45"/>
      <c r="R114" s="45"/>
      <c r="S114" s="45"/>
      <c r="T114" s="45"/>
      <c r="U114" s="41"/>
      <c r="V114" s="41"/>
      <c r="W114" s="59"/>
      <c r="X114" s="59"/>
      <c r="Y114" s="41"/>
      <c r="Z114" s="41"/>
      <c r="AA114" s="41"/>
      <c r="AB114" s="41"/>
      <c r="AC114" s="41"/>
      <c r="AD114" s="41"/>
      <c r="AE114" s="41"/>
      <c r="AF114" s="59"/>
      <c r="AG114" s="59"/>
      <c r="AH114" s="41"/>
      <c r="AI114" s="41"/>
      <c r="AJ114" s="41"/>
      <c r="AK114" s="41"/>
      <c r="AL114" s="41"/>
      <c r="AM114" s="41"/>
      <c r="AN114" s="41"/>
      <c r="AO114" s="41"/>
    </row>
    <row r="115" spans="2:41">
      <c r="B115" s="41"/>
      <c r="C115" s="41"/>
      <c r="D115" s="41"/>
      <c r="E115" s="41"/>
      <c r="F115" s="41"/>
      <c r="G115" s="41"/>
      <c r="H115" s="41"/>
      <c r="I115" s="41"/>
      <c r="J115" s="41"/>
      <c r="K115" s="45"/>
      <c r="L115" s="45"/>
      <c r="M115" s="45"/>
      <c r="N115" s="45"/>
      <c r="O115" s="45"/>
      <c r="P115" s="45"/>
      <c r="Q115" s="45"/>
      <c r="R115" s="45"/>
      <c r="S115" s="45"/>
      <c r="T115" s="45"/>
      <c r="U115" s="41"/>
      <c r="V115" s="41"/>
      <c r="W115" s="59"/>
      <c r="X115" s="59"/>
      <c r="Y115" s="41"/>
      <c r="Z115" s="41"/>
      <c r="AA115" s="41"/>
      <c r="AB115" s="41"/>
      <c r="AC115" s="41"/>
      <c r="AD115" s="41"/>
      <c r="AE115" s="41"/>
      <c r="AF115" s="59"/>
      <c r="AG115" s="59"/>
      <c r="AH115" s="41"/>
      <c r="AI115" s="41"/>
      <c r="AJ115" s="41"/>
      <c r="AK115" s="41"/>
      <c r="AL115" s="41"/>
      <c r="AM115" s="41"/>
      <c r="AN115" s="41"/>
      <c r="AO115" s="41"/>
    </row>
    <row r="116" spans="2:41">
      <c r="B116" s="41"/>
      <c r="C116" s="41"/>
      <c r="D116" s="41"/>
      <c r="E116" s="41"/>
      <c r="F116" s="41"/>
      <c r="G116" s="41"/>
      <c r="H116" s="41"/>
      <c r="I116" s="41"/>
      <c r="J116" s="41"/>
      <c r="K116" s="45"/>
      <c r="L116" s="45"/>
      <c r="M116" s="45"/>
      <c r="N116" s="45"/>
      <c r="O116" s="45"/>
      <c r="P116" s="45"/>
      <c r="Q116" s="45"/>
      <c r="R116" s="45"/>
      <c r="S116" s="45"/>
      <c r="T116" s="45"/>
      <c r="U116" s="41"/>
      <c r="V116" s="41"/>
      <c r="W116" s="59"/>
      <c r="X116" s="59"/>
      <c r="Y116" s="41"/>
      <c r="Z116" s="41"/>
      <c r="AA116" s="41"/>
      <c r="AB116" s="41"/>
      <c r="AC116" s="41"/>
      <c r="AD116" s="41"/>
      <c r="AE116" s="41"/>
      <c r="AF116" s="59"/>
      <c r="AG116" s="59"/>
      <c r="AH116" s="41"/>
      <c r="AI116" s="41"/>
      <c r="AJ116" s="41"/>
      <c r="AK116" s="41"/>
      <c r="AL116" s="41"/>
      <c r="AM116" s="41"/>
      <c r="AN116" s="41"/>
      <c r="AO116" s="41"/>
    </row>
    <row r="117" spans="2:41">
      <c r="B117" s="41"/>
      <c r="C117" s="41"/>
      <c r="D117" s="41"/>
      <c r="E117" s="41"/>
      <c r="F117" s="41"/>
      <c r="G117" s="41"/>
      <c r="H117" s="41"/>
      <c r="I117" s="41"/>
      <c r="J117" s="41"/>
      <c r="K117" s="45"/>
      <c r="L117" s="45"/>
      <c r="M117" s="45"/>
      <c r="N117" s="45"/>
      <c r="O117" s="45"/>
      <c r="P117" s="45"/>
      <c r="Q117" s="45"/>
      <c r="R117" s="45"/>
      <c r="S117" s="45"/>
      <c r="T117" s="45"/>
      <c r="U117" s="41"/>
      <c r="V117" s="41"/>
      <c r="W117" s="59"/>
      <c r="X117" s="59"/>
      <c r="Y117" s="41"/>
      <c r="Z117" s="41"/>
      <c r="AA117" s="41"/>
      <c r="AB117" s="41"/>
      <c r="AC117" s="41"/>
      <c r="AD117" s="41"/>
      <c r="AE117" s="41"/>
      <c r="AF117" s="59"/>
      <c r="AG117" s="59"/>
      <c r="AH117" s="41"/>
      <c r="AI117" s="41"/>
      <c r="AJ117" s="41"/>
      <c r="AK117" s="41"/>
      <c r="AL117" s="41"/>
      <c r="AM117" s="41"/>
      <c r="AN117" s="41"/>
      <c r="AO117" s="41"/>
    </row>
    <row r="118" spans="2:41">
      <c r="B118" s="41"/>
      <c r="C118" s="41"/>
      <c r="D118" s="41"/>
      <c r="E118" s="41"/>
      <c r="F118" s="41"/>
      <c r="G118" s="41"/>
      <c r="H118" s="41"/>
      <c r="I118" s="41"/>
      <c r="J118" s="41"/>
      <c r="K118" s="45"/>
      <c r="L118" s="45"/>
      <c r="M118" s="45"/>
      <c r="N118" s="45"/>
      <c r="O118" s="45"/>
      <c r="P118" s="45"/>
      <c r="Q118" s="45"/>
      <c r="R118" s="45"/>
      <c r="S118" s="45"/>
      <c r="T118" s="45"/>
      <c r="U118" s="41"/>
      <c r="V118" s="41"/>
      <c r="W118" s="59"/>
      <c r="X118" s="59"/>
      <c r="Y118" s="41"/>
      <c r="Z118" s="41"/>
      <c r="AA118" s="41"/>
      <c r="AB118" s="41"/>
      <c r="AC118" s="41"/>
      <c r="AD118" s="41"/>
      <c r="AE118" s="41"/>
      <c r="AF118" s="59"/>
      <c r="AG118" s="59"/>
      <c r="AH118" s="41"/>
      <c r="AI118" s="41"/>
      <c r="AJ118" s="41"/>
      <c r="AK118" s="41"/>
      <c r="AL118" s="41"/>
      <c r="AM118" s="41"/>
      <c r="AN118" s="41"/>
      <c r="AO118" s="41"/>
    </row>
    <row r="119" spans="2:41">
      <c r="B119" s="41"/>
      <c r="C119" s="41"/>
      <c r="D119" s="41"/>
      <c r="E119" s="41"/>
      <c r="F119" s="41"/>
      <c r="G119" s="41"/>
      <c r="H119" s="41"/>
      <c r="I119" s="41"/>
      <c r="J119" s="41"/>
      <c r="K119" s="45"/>
      <c r="L119" s="45"/>
      <c r="M119" s="45"/>
      <c r="N119" s="45"/>
      <c r="O119" s="45"/>
      <c r="P119" s="45"/>
      <c r="Q119" s="45"/>
      <c r="R119" s="45"/>
      <c r="S119" s="45"/>
      <c r="T119" s="45"/>
      <c r="U119" s="41"/>
      <c r="V119" s="41"/>
      <c r="W119" s="59"/>
      <c r="X119" s="59"/>
      <c r="Y119" s="41"/>
      <c r="Z119" s="41"/>
      <c r="AA119" s="41"/>
      <c r="AB119" s="41"/>
      <c r="AC119" s="41"/>
      <c r="AD119" s="41"/>
      <c r="AE119" s="41"/>
      <c r="AF119" s="59"/>
      <c r="AG119" s="59"/>
      <c r="AH119" s="41"/>
      <c r="AI119" s="41"/>
      <c r="AJ119" s="41"/>
      <c r="AK119" s="41"/>
      <c r="AL119" s="41"/>
      <c r="AM119" s="41"/>
      <c r="AN119" s="41"/>
      <c r="AO119" s="41"/>
    </row>
    <row r="120" spans="2:41">
      <c r="B120" s="41"/>
      <c r="C120" s="41"/>
      <c r="D120" s="41"/>
      <c r="E120" s="41"/>
      <c r="F120" s="41"/>
      <c r="G120" s="41"/>
      <c r="H120" s="41"/>
      <c r="I120" s="41"/>
      <c r="J120" s="41"/>
      <c r="K120" s="45"/>
      <c r="L120" s="45"/>
      <c r="M120" s="45"/>
      <c r="N120" s="45"/>
      <c r="O120" s="45"/>
      <c r="P120" s="45"/>
      <c r="Q120" s="45"/>
      <c r="R120" s="45"/>
      <c r="S120" s="45"/>
      <c r="T120" s="45"/>
      <c r="U120" s="41"/>
      <c r="V120" s="41"/>
      <c r="W120" s="59"/>
      <c r="X120" s="59"/>
      <c r="Y120" s="41"/>
      <c r="Z120" s="41"/>
      <c r="AA120" s="41"/>
      <c r="AB120" s="44"/>
      <c r="AC120" s="45"/>
      <c r="AD120" s="41"/>
      <c r="AE120" s="44"/>
      <c r="AF120" s="45"/>
      <c r="AG120" s="41"/>
      <c r="AH120" s="41"/>
      <c r="AI120" s="44"/>
      <c r="AJ120" s="41"/>
      <c r="AK120" s="41"/>
      <c r="AL120" s="41"/>
      <c r="AM120" s="41"/>
      <c r="AN120" s="41"/>
      <c r="AO120" s="41"/>
    </row>
    <row r="121" spans="2:41">
      <c r="B121" s="41"/>
      <c r="C121" s="41"/>
      <c r="D121" s="41"/>
      <c r="E121" s="41"/>
      <c r="F121" s="41"/>
      <c r="G121" s="41"/>
      <c r="H121" s="41"/>
      <c r="I121" s="41"/>
      <c r="J121" s="41"/>
      <c r="K121" s="45"/>
      <c r="L121" s="45"/>
      <c r="M121" s="45"/>
      <c r="N121" s="45"/>
      <c r="O121" s="45"/>
      <c r="P121" s="45"/>
      <c r="Q121" s="45"/>
      <c r="R121" s="45"/>
      <c r="S121" s="45"/>
      <c r="T121" s="45"/>
      <c r="U121" s="41"/>
      <c r="V121" s="41"/>
      <c r="W121" s="59"/>
      <c r="X121" s="59"/>
      <c r="Y121" s="41"/>
      <c r="Z121" s="41"/>
      <c r="AA121" s="41"/>
      <c r="AB121" s="44"/>
      <c r="AC121" s="45"/>
      <c r="AD121" s="41"/>
      <c r="AE121" s="41"/>
      <c r="AF121" s="41"/>
      <c r="AG121" s="41"/>
      <c r="AH121" s="41"/>
      <c r="AI121" s="44"/>
      <c r="AJ121" s="41"/>
      <c r="AK121" s="41"/>
      <c r="AL121" s="41"/>
      <c r="AM121" s="41"/>
      <c r="AN121" s="41"/>
      <c r="AO121" s="41"/>
    </row>
    <row r="122" spans="2:41">
      <c r="B122" s="41"/>
      <c r="C122" s="41"/>
      <c r="D122" s="41"/>
      <c r="E122" s="41"/>
      <c r="F122" s="41"/>
      <c r="G122" s="41"/>
      <c r="H122" s="41"/>
      <c r="I122" s="41"/>
      <c r="J122" s="41"/>
      <c r="K122" s="45"/>
      <c r="L122" s="45"/>
      <c r="M122" s="45"/>
      <c r="N122" s="45"/>
      <c r="O122" s="45"/>
      <c r="P122" s="45"/>
      <c r="Q122" s="45"/>
      <c r="R122" s="45"/>
      <c r="S122" s="45"/>
      <c r="T122" s="45"/>
      <c r="U122" s="41"/>
      <c r="V122" s="41"/>
      <c r="W122" s="59"/>
      <c r="X122" s="59"/>
      <c r="Y122" s="41"/>
      <c r="Z122" s="41"/>
      <c r="AA122" s="41"/>
      <c r="AB122" s="41"/>
      <c r="AC122" s="45"/>
      <c r="AD122" s="41"/>
      <c r="AE122" s="41"/>
      <c r="AF122" s="44"/>
      <c r="AG122" s="41"/>
      <c r="AH122" s="50"/>
      <c r="AI122" s="41"/>
      <c r="AJ122" s="41"/>
      <c r="AK122" s="41"/>
      <c r="AL122" s="41"/>
      <c r="AM122" s="41"/>
      <c r="AN122" s="41"/>
      <c r="AO122" s="41"/>
    </row>
    <row r="123" spans="2:41">
      <c r="B123" s="41"/>
      <c r="C123" s="41"/>
      <c r="D123" s="41"/>
      <c r="E123" s="41"/>
      <c r="F123" s="41"/>
      <c r="G123" s="41"/>
      <c r="H123" s="41"/>
      <c r="I123" s="41"/>
      <c r="J123" s="41"/>
      <c r="K123" s="45"/>
      <c r="L123" s="45"/>
      <c r="M123" s="45"/>
      <c r="N123" s="45"/>
      <c r="O123" s="45"/>
      <c r="P123" s="45"/>
      <c r="Q123" s="45"/>
      <c r="R123" s="45"/>
      <c r="S123" s="45"/>
      <c r="T123" s="45"/>
      <c r="U123" s="41"/>
      <c r="V123" s="41"/>
      <c r="W123" s="59"/>
      <c r="X123" s="59"/>
      <c r="Y123" s="41"/>
      <c r="Z123" s="41"/>
      <c r="AA123" s="41"/>
      <c r="AB123" s="41"/>
      <c r="AC123" s="41"/>
      <c r="AD123" s="41"/>
      <c r="AE123" s="41"/>
      <c r="AF123" s="41"/>
      <c r="AG123" s="41"/>
      <c r="AH123" s="41"/>
      <c r="AI123" s="41"/>
      <c r="AJ123" s="41"/>
      <c r="AK123" s="41"/>
      <c r="AL123" s="41"/>
      <c r="AM123" s="41"/>
      <c r="AN123" s="41"/>
      <c r="AO123" s="41"/>
    </row>
    <row r="124" spans="2:41">
      <c r="B124" s="41"/>
      <c r="C124" s="41"/>
      <c r="D124" s="41"/>
      <c r="E124" s="41"/>
      <c r="F124" s="41"/>
      <c r="G124" s="41"/>
      <c r="H124" s="41"/>
      <c r="I124" s="41"/>
      <c r="J124" s="41"/>
      <c r="K124" s="45"/>
      <c r="L124" s="45"/>
      <c r="M124" s="45"/>
      <c r="N124" s="45"/>
      <c r="O124" s="45"/>
      <c r="P124" s="45"/>
      <c r="Q124" s="45"/>
      <c r="R124" s="45"/>
      <c r="S124" s="45"/>
      <c r="T124" s="45"/>
      <c r="U124" s="41"/>
      <c r="V124" s="41"/>
      <c r="W124" s="59"/>
      <c r="X124" s="59"/>
      <c r="Y124" s="41"/>
      <c r="Z124" s="41"/>
      <c r="AA124" s="41"/>
      <c r="AB124" s="44"/>
      <c r="AC124" s="45"/>
      <c r="AD124" s="41"/>
      <c r="AE124" s="45"/>
      <c r="AF124" s="45"/>
      <c r="AG124" s="41"/>
      <c r="AH124" s="41"/>
      <c r="AI124" s="41"/>
      <c r="AJ124" s="41"/>
      <c r="AK124" s="41"/>
      <c r="AL124" s="41"/>
      <c r="AM124" s="41"/>
      <c r="AN124" s="41"/>
      <c r="AO124" s="41"/>
    </row>
    <row r="125" spans="2:41">
      <c r="B125" s="41"/>
      <c r="C125" s="41"/>
      <c r="D125" s="41"/>
      <c r="E125" s="41"/>
      <c r="F125" s="41"/>
      <c r="G125" s="41"/>
      <c r="H125" s="41"/>
      <c r="I125" s="41"/>
      <c r="J125" s="41"/>
      <c r="K125" s="45"/>
      <c r="L125" s="45"/>
      <c r="M125" s="45"/>
      <c r="N125" s="45"/>
      <c r="O125" s="45"/>
      <c r="P125" s="45"/>
      <c r="Q125" s="45"/>
      <c r="R125" s="45"/>
      <c r="S125" s="45"/>
      <c r="T125" s="45"/>
      <c r="U125" s="41"/>
      <c r="V125" s="41"/>
      <c r="W125" s="59"/>
      <c r="X125" s="59"/>
      <c r="Y125" s="41"/>
      <c r="Z125" s="41"/>
      <c r="AA125" s="41"/>
      <c r="AB125" s="41"/>
      <c r="AC125" s="41"/>
      <c r="AD125" s="58"/>
      <c r="AE125" s="41"/>
      <c r="AF125" s="59"/>
      <c r="AG125" s="59"/>
      <c r="AH125" s="41"/>
      <c r="AI125" s="41"/>
      <c r="AJ125" s="41"/>
      <c r="AK125" s="41"/>
      <c r="AL125" s="41"/>
      <c r="AM125" s="41"/>
      <c r="AN125" s="41"/>
      <c r="AO125" s="41"/>
    </row>
    <row r="126" spans="2:41">
      <c r="B126" s="41"/>
      <c r="C126" s="41"/>
      <c r="D126" s="41"/>
      <c r="E126" s="41"/>
      <c r="F126" s="41"/>
      <c r="G126" s="41"/>
      <c r="H126" s="41"/>
      <c r="I126" s="41"/>
      <c r="J126" s="41"/>
      <c r="K126" s="45"/>
      <c r="L126" s="45"/>
      <c r="M126" s="45"/>
      <c r="N126" s="45"/>
      <c r="O126" s="45"/>
      <c r="P126" s="45"/>
      <c r="Q126" s="45"/>
      <c r="R126" s="45"/>
      <c r="S126" s="45"/>
      <c r="T126" s="45"/>
      <c r="U126" s="41"/>
      <c r="V126" s="41"/>
      <c r="W126" s="59"/>
      <c r="X126" s="59"/>
      <c r="Y126" s="41"/>
      <c r="Z126" s="41"/>
      <c r="AA126" s="41"/>
      <c r="AB126" s="45"/>
      <c r="AC126" s="45"/>
      <c r="AD126" s="45"/>
      <c r="AE126" s="45"/>
      <c r="AF126" s="59"/>
      <c r="AG126" s="59"/>
      <c r="AH126" s="41"/>
      <c r="AI126" s="41"/>
      <c r="AJ126" s="41"/>
      <c r="AK126" s="41"/>
      <c r="AL126" s="41"/>
      <c r="AM126" s="41"/>
      <c r="AN126" s="41"/>
      <c r="AO126" s="41"/>
    </row>
    <row r="127" spans="2:41">
      <c r="B127" s="41"/>
      <c r="C127" s="41"/>
      <c r="D127" s="41"/>
      <c r="E127" s="41"/>
      <c r="F127" s="41"/>
      <c r="G127" s="41"/>
      <c r="H127" s="41"/>
      <c r="I127" s="41"/>
      <c r="J127" s="41"/>
      <c r="K127" s="45"/>
      <c r="L127" s="45"/>
      <c r="M127" s="45"/>
      <c r="N127" s="45"/>
      <c r="O127" s="45"/>
      <c r="P127" s="45"/>
      <c r="Q127" s="45"/>
      <c r="R127" s="45"/>
      <c r="S127" s="45"/>
      <c r="T127" s="45"/>
      <c r="U127" s="41"/>
      <c r="V127" s="41"/>
      <c r="W127" s="59"/>
      <c r="X127" s="59"/>
      <c r="Y127" s="41"/>
      <c r="Z127" s="41"/>
      <c r="AA127" s="41"/>
      <c r="AB127" s="45"/>
      <c r="AC127" s="45"/>
      <c r="AD127" s="45"/>
      <c r="AE127" s="45"/>
      <c r="AF127" s="59"/>
      <c r="AG127" s="59"/>
      <c r="AH127" s="41"/>
      <c r="AI127" s="41"/>
      <c r="AJ127" s="41"/>
      <c r="AK127" s="41"/>
      <c r="AL127" s="41"/>
      <c r="AM127" s="41"/>
      <c r="AN127" s="41"/>
      <c r="AO127" s="41"/>
    </row>
    <row r="128" spans="2:41">
      <c r="B128" s="41"/>
      <c r="C128" s="41"/>
      <c r="D128" s="41"/>
      <c r="E128" s="41"/>
      <c r="F128" s="41"/>
      <c r="G128" s="41"/>
      <c r="H128" s="41"/>
      <c r="I128" s="41"/>
      <c r="J128" s="41"/>
      <c r="K128" s="45"/>
      <c r="L128" s="45"/>
      <c r="M128" s="45"/>
      <c r="N128" s="45"/>
      <c r="O128" s="45"/>
      <c r="P128" s="45"/>
      <c r="Q128" s="45"/>
      <c r="R128" s="45"/>
      <c r="S128" s="45"/>
      <c r="T128" s="45"/>
      <c r="U128" s="41"/>
      <c r="V128" s="41"/>
      <c r="W128" s="59"/>
      <c r="X128" s="59"/>
      <c r="Y128" s="41"/>
      <c r="Z128" s="41"/>
      <c r="AA128" s="41"/>
      <c r="AB128" s="45"/>
      <c r="AC128" s="45"/>
      <c r="AD128" s="45"/>
      <c r="AE128" s="45"/>
      <c r="AF128" s="59"/>
      <c r="AG128" s="59"/>
      <c r="AH128" s="41"/>
      <c r="AI128" s="41"/>
      <c r="AJ128" s="41"/>
      <c r="AK128" s="41"/>
      <c r="AL128" s="41"/>
      <c r="AM128" s="41"/>
      <c r="AN128" s="41"/>
      <c r="AO128" s="41"/>
    </row>
    <row r="129" spans="2:41">
      <c r="B129" s="41"/>
      <c r="C129" s="41"/>
      <c r="D129" s="41"/>
      <c r="E129" s="41"/>
      <c r="F129" s="41"/>
      <c r="G129" s="41"/>
      <c r="H129" s="41"/>
      <c r="I129" s="41"/>
      <c r="J129" s="41"/>
      <c r="K129" s="45"/>
      <c r="L129" s="45"/>
      <c r="M129" s="45"/>
      <c r="N129" s="45"/>
      <c r="O129" s="45"/>
      <c r="P129" s="45"/>
      <c r="Q129" s="45"/>
      <c r="R129" s="45"/>
      <c r="S129" s="45"/>
      <c r="T129" s="45"/>
      <c r="U129" s="41"/>
      <c r="V129" s="41"/>
      <c r="W129" s="59"/>
      <c r="X129" s="59"/>
      <c r="Y129" s="41"/>
      <c r="Z129" s="41"/>
      <c r="AA129" s="41"/>
      <c r="AB129" s="45"/>
      <c r="AC129" s="45"/>
      <c r="AD129" s="45"/>
      <c r="AE129" s="45"/>
      <c r="AF129" s="59"/>
      <c r="AG129" s="59"/>
      <c r="AH129" s="41"/>
      <c r="AI129" s="41"/>
      <c r="AJ129" s="41"/>
      <c r="AK129" s="41"/>
      <c r="AL129" s="41"/>
      <c r="AM129" s="41"/>
      <c r="AN129" s="41"/>
      <c r="AO129" s="41"/>
    </row>
    <row r="130" spans="2:41">
      <c r="B130" s="41"/>
      <c r="C130" s="41"/>
      <c r="D130" s="41"/>
      <c r="E130" s="41"/>
      <c r="F130" s="41"/>
      <c r="G130" s="41"/>
      <c r="H130" s="41"/>
      <c r="I130" s="41"/>
      <c r="J130" s="41"/>
      <c r="K130" s="45"/>
      <c r="L130" s="45"/>
      <c r="M130" s="45"/>
      <c r="N130" s="45"/>
      <c r="O130" s="45"/>
      <c r="P130" s="45"/>
      <c r="Q130" s="45"/>
      <c r="R130" s="45"/>
      <c r="S130" s="45"/>
      <c r="T130" s="45"/>
      <c r="U130" s="41"/>
      <c r="V130" s="41"/>
      <c r="W130" s="59"/>
      <c r="X130" s="59"/>
      <c r="Y130" s="41"/>
      <c r="Z130" s="41"/>
      <c r="AA130" s="41"/>
      <c r="AB130" s="45"/>
      <c r="AC130" s="45"/>
      <c r="AD130" s="45"/>
      <c r="AE130" s="45"/>
      <c r="AF130" s="59"/>
      <c r="AG130" s="59"/>
      <c r="AH130" s="41"/>
      <c r="AI130" s="41"/>
      <c r="AJ130" s="41"/>
      <c r="AK130" s="41"/>
      <c r="AL130" s="41"/>
      <c r="AM130" s="41"/>
      <c r="AN130" s="41"/>
      <c r="AO130" s="41"/>
    </row>
    <row r="131" spans="2:41">
      <c r="B131" s="41"/>
      <c r="C131" s="41"/>
      <c r="D131" s="41"/>
      <c r="E131" s="41"/>
      <c r="F131" s="41"/>
      <c r="G131" s="41"/>
      <c r="H131" s="41"/>
      <c r="I131" s="41"/>
      <c r="J131" s="41"/>
      <c r="K131" s="45"/>
      <c r="L131" s="45"/>
      <c r="M131" s="45"/>
      <c r="N131" s="45"/>
      <c r="O131" s="45"/>
      <c r="P131" s="45"/>
      <c r="Q131" s="45"/>
      <c r="R131" s="45"/>
      <c r="S131" s="45"/>
      <c r="T131" s="45"/>
      <c r="U131" s="41"/>
      <c r="V131" s="41"/>
      <c r="W131" s="59"/>
      <c r="X131" s="59"/>
      <c r="Y131" s="41"/>
      <c r="Z131" s="41"/>
      <c r="AA131" s="41"/>
      <c r="AB131" s="45"/>
      <c r="AC131" s="45"/>
      <c r="AD131" s="45"/>
      <c r="AE131" s="45"/>
      <c r="AF131" s="59"/>
      <c r="AG131" s="59"/>
      <c r="AH131" s="41"/>
      <c r="AI131" s="41"/>
      <c r="AJ131" s="41"/>
      <c r="AK131" s="41"/>
      <c r="AL131" s="41"/>
      <c r="AM131" s="41"/>
      <c r="AN131" s="41"/>
      <c r="AO131" s="41"/>
    </row>
    <row r="132" spans="2:41">
      <c r="B132" s="41"/>
      <c r="C132" s="41"/>
      <c r="D132" s="41"/>
      <c r="E132" s="41"/>
      <c r="F132" s="41"/>
      <c r="G132" s="41"/>
      <c r="H132" s="41"/>
      <c r="I132" s="41"/>
      <c r="J132" s="41"/>
      <c r="K132" s="45"/>
      <c r="L132" s="45"/>
      <c r="M132" s="45"/>
      <c r="N132" s="45"/>
      <c r="O132" s="45"/>
      <c r="P132" s="45"/>
      <c r="Q132" s="45"/>
      <c r="R132" s="45"/>
      <c r="S132" s="45"/>
      <c r="T132" s="45"/>
      <c r="U132" s="41"/>
      <c r="V132" s="41"/>
      <c r="W132" s="59"/>
      <c r="X132" s="59"/>
      <c r="Y132" s="41"/>
      <c r="Z132" s="41"/>
      <c r="AA132" s="45"/>
      <c r="AB132" s="45"/>
      <c r="AC132" s="45"/>
      <c r="AD132" s="45"/>
      <c r="AE132" s="45"/>
      <c r="AF132" s="59"/>
      <c r="AG132" s="59"/>
      <c r="AH132" s="41"/>
      <c r="AI132" s="41"/>
      <c r="AJ132" s="41"/>
      <c r="AK132" s="41"/>
      <c r="AL132" s="41"/>
      <c r="AM132" s="41"/>
      <c r="AN132" s="41"/>
      <c r="AO132" s="41"/>
    </row>
    <row r="133" spans="2:41">
      <c r="B133" s="45"/>
      <c r="C133" s="41"/>
      <c r="D133" s="41"/>
      <c r="E133" s="41"/>
      <c r="F133" s="41"/>
      <c r="G133" s="41"/>
      <c r="H133" s="41"/>
      <c r="I133" s="41"/>
      <c r="J133" s="41"/>
      <c r="K133" s="45"/>
      <c r="L133" s="45"/>
      <c r="M133" s="45"/>
      <c r="N133" s="45"/>
      <c r="O133" s="45"/>
      <c r="P133" s="45"/>
      <c r="Q133" s="45"/>
      <c r="R133" s="45"/>
      <c r="S133" s="45"/>
      <c r="T133" s="45"/>
      <c r="U133" s="41"/>
      <c r="V133" s="41"/>
      <c r="W133" s="59"/>
      <c r="X133" s="59"/>
      <c r="Y133" s="41"/>
      <c r="Z133" s="41"/>
      <c r="AA133" s="41"/>
      <c r="AB133" s="45"/>
      <c r="AC133" s="45"/>
      <c r="AD133" s="45"/>
      <c r="AE133" s="45"/>
      <c r="AF133" s="59"/>
      <c r="AG133" s="59"/>
      <c r="AH133" s="41"/>
      <c r="AI133" s="41"/>
      <c r="AJ133" s="41"/>
      <c r="AK133" s="41"/>
      <c r="AL133" s="41"/>
      <c r="AM133" s="41"/>
      <c r="AN133" s="41"/>
      <c r="AO133" s="41"/>
    </row>
    <row r="134" spans="2:41">
      <c r="B134" s="41"/>
      <c r="C134" s="41"/>
      <c r="D134" s="41"/>
      <c r="E134" s="41"/>
      <c r="F134" s="41"/>
      <c r="G134" s="41"/>
      <c r="H134" s="41"/>
      <c r="I134" s="41"/>
      <c r="J134" s="41"/>
      <c r="K134" s="45"/>
      <c r="L134" s="45"/>
      <c r="M134" s="45"/>
      <c r="N134" s="45"/>
      <c r="O134" s="45"/>
      <c r="P134" s="45"/>
      <c r="Q134" s="45"/>
      <c r="R134" s="45"/>
      <c r="S134" s="45"/>
      <c r="T134" s="45"/>
      <c r="U134" s="41"/>
      <c r="V134" s="41"/>
      <c r="W134" s="59"/>
      <c r="X134" s="59"/>
      <c r="Y134" s="41"/>
      <c r="Z134" s="41"/>
      <c r="AA134" s="41"/>
      <c r="AB134" s="45"/>
      <c r="AC134" s="45"/>
      <c r="AD134" s="45"/>
      <c r="AE134" s="45"/>
      <c r="AF134" s="59"/>
      <c r="AG134" s="59"/>
      <c r="AH134" s="41"/>
      <c r="AI134" s="41"/>
      <c r="AJ134" s="41"/>
      <c r="AK134" s="41"/>
      <c r="AL134" s="41"/>
      <c r="AM134" s="41"/>
      <c r="AN134" s="41"/>
      <c r="AO134" s="41"/>
    </row>
    <row r="135" spans="2:41">
      <c r="B135" s="41"/>
      <c r="C135" s="41"/>
      <c r="D135" s="41"/>
      <c r="E135" s="41"/>
      <c r="F135" s="41"/>
      <c r="G135" s="41"/>
      <c r="H135" s="41"/>
      <c r="I135" s="41"/>
      <c r="J135" s="41"/>
      <c r="K135" s="45"/>
      <c r="L135" s="45"/>
      <c r="M135" s="45"/>
      <c r="N135" s="45"/>
      <c r="O135" s="45"/>
      <c r="P135" s="45"/>
      <c r="Q135" s="45"/>
      <c r="R135" s="45"/>
      <c r="S135" s="45"/>
      <c r="T135" s="45"/>
      <c r="U135" s="41"/>
      <c r="V135" s="41"/>
      <c r="W135" s="59"/>
      <c r="X135" s="59"/>
      <c r="Y135" s="41"/>
      <c r="Z135" s="41"/>
      <c r="AA135" s="41"/>
      <c r="AB135" s="45"/>
      <c r="AC135" s="45"/>
      <c r="AD135" s="45"/>
      <c r="AE135" s="45"/>
      <c r="AF135" s="59"/>
      <c r="AG135" s="59"/>
      <c r="AH135" s="41"/>
      <c r="AI135" s="41"/>
      <c r="AJ135" s="41"/>
      <c r="AK135" s="41"/>
      <c r="AL135" s="41"/>
      <c r="AM135" s="41"/>
      <c r="AN135" s="41"/>
      <c r="AO135" s="41"/>
    </row>
    <row r="136" spans="2:41">
      <c r="B136" s="41"/>
      <c r="C136" s="41"/>
      <c r="D136" s="41"/>
      <c r="E136" s="41"/>
      <c r="F136" s="41"/>
      <c r="G136" s="41"/>
      <c r="H136" s="41"/>
      <c r="I136" s="41"/>
      <c r="J136" s="41"/>
      <c r="K136" s="45"/>
      <c r="L136" s="45"/>
      <c r="M136" s="45"/>
      <c r="N136" s="45"/>
      <c r="O136" s="45"/>
      <c r="P136" s="45"/>
      <c r="Q136" s="45"/>
      <c r="R136" s="45"/>
      <c r="S136" s="45"/>
      <c r="T136" s="45"/>
      <c r="U136" s="41"/>
      <c r="V136" s="41"/>
      <c r="W136" s="59"/>
      <c r="X136" s="59"/>
      <c r="Y136" s="41"/>
      <c r="Z136" s="41"/>
      <c r="AA136" s="41"/>
      <c r="AB136" s="45"/>
      <c r="AC136" s="45"/>
      <c r="AD136" s="45"/>
      <c r="AE136" s="45"/>
      <c r="AF136" s="59"/>
      <c r="AG136" s="59"/>
      <c r="AH136" s="41"/>
      <c r="AI136" s="41"/>
      <c r="AJ136" s="41"/>
      <c r="AK136" s="41"/>
      <c r="AL136" s="41"/>
      <c r="AM136" s="41"/>
      <c r="AN136" s="41"/>
      <c r="AO136" s="41"/>
    </row>
    <row r="137" spans="2:41">
      <c r="B137" s="41"/>
      <c r="C137" s="41"/>
      <c r="D137" s="41"/>
      <c r="E137" s="41"/>
      <c r="F137" s="41"/>
      <c r="G137" s="41"/>
      <c r="H137" s="41"/>
      <c r="I137" s="41"/>
      <c r="J137" s="41"/>
      <c r="K137" s="45"/>
      <c r="L137" s="45"/>
      <c r="M137" s="45"/>
      <c r="N137" s="45"/>
      <c r="O137" s="45"/>
      <c r="P137" s="45"/>
      <c r="Q137" s="45"/>
      <c r="R137" s="45"/>
      <c r="S137" s="45"/>
      <c r="T137" s="45"/>
      <c r="U137" s="41"/>
      <c r="V137" s="41"/>
      <c r="W137" s="59"/>
      <c r="X137" s="59"/>
      <c r="Y137" s="41"/>
      <c r="Z137" s="41"/>
      <c r="AA137" s="41"/>
      <c r="AB137" s="45"/>
      <c r="AC137" s="45"/>
      <c r="AD137" s="45"/>
      <c r="AE137" s="45"/>
      <c r="AF137" s="59"/>
      <c r="AG137" s="59"/>
      <c r="AH137" s="41"/>
      <c r="AI137" s="41"/>
      <c r="AJ137" s="41"/>
      <c r="AK137" s="41"/>
      <c r="AL137" s="41"/>
      <c r="AM137" s="41"/>
      <c r="AN137" s="41"/>
      <c r="AO137" s="41"/>
    </row>
    <row r="138" spans="2:41">
      <c r="B138" s="41"/>
      <c r="C138" s="41"/>
      <c r="D138" s="41"/>
      <c r="E138" s="41"/>
      <c r="F138" s="41"/>
      <c r="G138" s="41"/>
      <c r="H138" s="41"/>
      <c r="I138" s="41"/>
      <c r="J138" s="41"/>
      <c r="K138" s="45"/>
      <c r="L138" s="45"/>
      <c r="M138" s="45"/>
      <c r="N138" s="45"/>
      <c r="O138" s="45"/>
      <c r="P138" s="45"/>
      <c r="Q138" s="45"/>
      <c r="R138" s="45"/>
      <c r="S138" s="45"/>
      <c r="T138" s="45"/>
      <c r="U138" s="41"/>
      <c r="V138" s="41"/>
      <c r="W138" s="59"/>
      <c r="X138" s="59"/>
      <c r="Y138" s="41"/>
      <c r="Z138" s="41"/>
      <c r="AA138" s="41"/>
      <c r="AB138" s="45"/>
      <c r="AC138" s="45"/>
      <c r="AD138" s="45"/>
      <c r="AE138" s="45"/>
      <c r="AF138" s="59"/>
      <c r="AG138" s="59"/>
      <c r="AH138" s="41"/>
      <c r="AI138" s="41"/>
      <c r="AJ138" s="41"/>
      <c r="AK138" s="41"/>
      <c r="AL138" s="41"/>
      <c r="AM138" s="41"/>
      <c r="AN138" s="41"/>
      <c r="AO138" s="41"/>
    </row>
    <row r="139" spans="2:41">
      <c r="B139" s="41"/>
      <c r="C139" s="41"/>
      <c r="D139" s="41"/>
      <c r="E139" s="41"/>
      <c r="F139" s="41"/>
      <c r="G139" s="41"/>
      <c r="H139" s="41"/>
      <c r="I139" s="41"/>
      <c r="J139" s="41"/>
      <c r="K139" s="45"/>
      <c r="L139" s="45"/>
      <c r="M139" s="45"/>
      <c r="N139" s="45"/>
      <c r="O139" s="45"/>
      <c r="P139" s="45"/>
      <c r="Q139" s="45"/>
      <c r="R139" s="45"/>
      <c r="S139" s="45"/>
      <c r="T139" s="45"/>
      <c r="U139" s="41"/>
      <c r="V139" s="41"/>
      <c r="W139" s="59"/>
      <c r="X139" s="59"/>
      <c r="Y139" s="41"/>
      <c r="Z139" s="41"/>
      <c r="AA139" s="41"/>
      <c r="AB139" s="45"/>
      <c r="AC139" s="45"/>
      <c r="AD139" s="45"/>
      <c r="AE139" s="45"/>
      <c r="AF139" s="59"/>
      <c r="AG139" s="59"/>
      <c r="AH139" s="41"/>
      <c r="AI139" s="41"/>
      <c r="AJ139" s="41"/>
      <c r="AK139" s="41"/>
      <c r="AL139" s="41"/>
      <c r="AM139" s="41"/>
      <c r="AN139" s="41"/>
      <c r="AO139" s="41"/>
    </row>
    <row r="140" spans="2:41">
      <c r="B140" s="41"/>
      <c r="C140" s="41"/>
      <c r="D140" s="41"/>
      <c r="E140" s="41"/>
      <c r="F140" s="41"/>
      <c r="G140" s="41"/>
      <c r="H140" s="41"/>
      <c r="I140" s="41"/>
      <c r="J140" s="41"/>
      <c r="K140" s="45"/>
      <c r="L140" s="45"/>
      <c r="M140" s="45"/>
      <c r="N140" s="45"/>
      <c r="O140" s="45"/>
      <c r="P140" s="45"/>
      <c r="Q140" s="45"/>
      <c r="R140" s="45"/>
      <c r="S140" s="45"/>
      <c r="T140" s="45"/>
      <c r="U140" s="41"/>
      <c r="V140" s="41"/>
      <c r="W140" s="41"/>
      <c r="X140" s="41"/>
      <c r="Y140" s="41"/>
      <c r="Z140" s="41"/>
      <c r="AA140" s="41"/>
      <c r="AB140" s="45"/>
      <c r="AC140" s="45"/>
      <c r="AD140" s="45"/>
      <c r="AE140" s="45"/>
      <c r="AF140" s="59"/>
      <c r="AG140" s="59"/>
      <c r="AH140" s="41"/>
      <c r="AI140" s="41"/>
      <c r="AJ140" s="41"/>
      <c r="AK140" s="41"/>
      <c r="AL140" s="41"/>
      <c r="AM140" s="41"/>
      <c r="AN140" s="41"/>
      <c r="AO140" s="41"/>
    </row>
    <row r="141" spans="2:41">
      <c r="B141" s="41"/>
      <c r="C141" s="41"/>
      <c r="D141" s="41"/>
      <c r="E141" s="41"/>
      <c r="F141" s="41"/>
      <c r="G141" s="41"/>
      <c r="H141" s="41"/>
      <c r="I141" s="41"/>
      <c r="J141" s="41"/>
      <c r="K141" s="45"/>
      <c r="L141" s="45"/>
      <c r="M141" s="45"/>
      <c r="N141" s="45"/>
      <c r="O141" s="45"/>
      <c r="P141" s="45"/>
      <c r="Q141" s="45"/>
      <c r="R141" s="45"/>
      <c r="S141" s="45"/>
      <c r="T141" s="45"/>
      <c r="U141" s="41"/>
      <c r="V141" s="41"/>
      <c r="W141" s="41"/>
      <c r="X141" s="41"/>
      <c r="Y141" s="41"/>
      <c r="Z141" s="41"/>
      <c r="AA141" s="41"/>
      <c r="AB141" s="45"/>
      <c r="AC141" s="45"/>
      <c r="AD141" s="45"/>
      <c r="AE141" s="45"/>
      <c r="AF141" s="59"/>
      <c r="AG141" s="59"/>
      <c r="AH141" s="41"/>
      <c r="AI141" s="41"/>
      <c r="AJ141" s="41"/>
      <c r="AK141" s="41"/>
      <c r="AL141" s="41"/>
      <c r="AM141" s="41"/>
      <c r="AN141" s="41"/>
      <c r="AO141" s="41"/>
    </row>
    <row r="142" spans="2:41">
      <c r="B142" s="41"/>
      <c r="C142" s="41"/>
      <c r="D142" s="41"/>
      <c r="E142" s="41"/>
      <c r="F142" s="41"/>
      <c r="G142" s="41"/>
      <c r="H142" s="41"/>
      <c r="I142" s="41"/>
      <c r="J142" s="41"/>
      <c r="K142" s="45"/>
      <c r="L142" s="45"/>
      <c r="M142" s="45"/>
      <c r="N142" s="45"/>
      <c r="O142" s="45"/>
      <c r="P142" s="45"/>
      <c r="Q142" s="45"/>
      <c r="R142" s="45"/>
      <c r="S142" s="45"/>
      <c r="T142" s="45"/>
      <c r="U142" s="41"/>
      <c r="V142" s="41"/>
      <c r="W142" s="41"/>
      <c r="X142" s="41"/>
      <c r="Y142" s="41"/>
      <c r="Z142" s="41"/>
      <c r="AA142" s="41"/>
      <c r="AB142" s="45"/>
      <c r="AC142" s="45"/>
      <c r="AD142" s="45"/>
      <c r="AE142" s="45"/>
      <c r="AF142" s="59"/>
      <c r="AG142" s="59"/>
      <c r="AH142" s="41"/>
      <c r="AI142" s="41"/>
      <c r="AJ142" s="41"/>
      <c r="AK142" s="41"/>
      <c r="AL142" s="41"/>
      <c r="AM142" s="41"/>
      <c r="AN142" s="41"/>
      <c r="AO142" s="41"/>
    </row>
    <row r="143" spans="2:41">
      <c r="B143" s="41"/>
      <c r="C143" s="41"/>
      <c r="D143" s="41"/>
      <c r="E143" s="41"/>
      <c r="F143" s="41"/>
      <c r="G143" s="41"/>
      <c r="H143" s="41"/>
      <c r="I143" s="41"/>
      <c r="J143" s="41"/>
      <c r="K143" s="45"/>
      <c r="L143" s="45"/>
      <c r="M143" s="45"/>
      <c r="N143" s="45"/>
      <c r="O143" s="45"/>
      <c r="P143" s="45"/>
      <c r="Q143" s="45"/>
      <c r="R143" s="45"/>
      <c r="S143" s="45"/>
      <c r="T143" s="45"/>
      <c r="U143" s="41"/>
      <c r="V143" s="41"/>
      <c r="W143" s="41"/>
      <c r="X143" s="41"/>
      <c r="Y143" s="41"/>
      <c r="Z143" s="41"/>
      <c r="AA143" s="41"/>
      <c r="AB143" s="45"/>
      <c r="AC143" s="45"/>
      <c r="AD143" s="45"/>
      <c r="AE143" s="45"/>
      <c r="AF143" s="59"/>
      <c r="AG143" s="59"/>
      <c r="AH143" s="41"/>
      <c r="AI143" s="41"/>
      <c r="AJ143" s="41"/>
      <c r="AK143" s="41"/>
      <c r="AL143" s="41"/>
      <c r="AM143" s="41"/>
      <c r="AN143" s="41"/>
      <c r="AO143" s="41"/>
    </row>
    <row r="144" spans="2:41">
      <c r="B144" s="41"/>
      <c r="C144" s="41"/>
      <c r="D144" s="41"/>
      <c r="E144" s="41"/>
      <c r="F144" s="41"/>
      <c r="G144" s="41"/>
      <c r="H144" s="41"/>
      <c r="I144" s="41"/>
      <c r="J144" s="41"/>
      <c r="K144" s="45"/>
      <c r="L144" s="45"/>
      <c r="M144" s="45"/>
      <c r="N144" s="45"/>
      <c r="O144" s="45"/>
      <c r="P144" s="45"/>
      <c r="Q144" s="45"/>
      <c r="R144" s="45"/>
      <c r="S144" s="45"/>
      <c r="T144" s="45"/>
      <c r="U144" s="41"/>
      <c r="V144" s="41"/>
      <c r="W144" s="41"/>
      <c r="X144" s="41"/>
      <c r="Y144" s="41"/>
      <c r="Z144" s="41"/>
      <c r="AA144" s="41"/>
      <c r="AB144" s="45"/>
      <c r="AC144" s="45"/>
      <c r="AD144" s="45"/>
      <c r="AE144" s="45"/>
      <c r="AF144" s="59"/>
      <c r="AG144" s="59"/>
      <c r="AH144" s="41"/>
      <c r="AI144" s="41"/>
      <c r="AJ144" s="41"/>
      <c r="AK144" s="41"/>
      <c r="AL144" s="41"/>
      <c r="AM144" s="41"/>
      <c r="AN144" s="41"/>
      <c r="AO144" s="41"/>
    </row>
    <row r="145" spans="2:41">
      <c r="B145" s="41"/>
      <c r="C145" s="41"/>
      <c r="D145" s="41"/>
      <c r="E145" s="41"/>
      <c r="F145" s="41"/>
      <c r="G145" s="41"/>
      <c r="H145" s="41"/>
      <c r="I145" s="41"/>
      <c r="J145" s="41"/>
      <c r="K145" s="45"/>
      <c r="L145" s="45"/>
      <c r="M145" s="45"/>
      <c r="N145" s="45"/>
      <c r="O145" s="45"/>
      <c r="P145" s="45"/>
      <c r="Q145" s="45"/>
      <c r="R145" s="45"/>
      <c r="S145" s="45"/>
      <c r="T145" s="45"/>
      <c r="U145" s="41"/>
      <c r="V145" s="41"/>
      <c r="W145" s="41"/>
      <c r="X145" s="41"/>
      <c r="Y145" s="41"/>
      <c r="Z145" s="41"/>
      <c r="AA145" s="41"/>
      <c r="AB145" s="45"/>
      <c r="AC145" s="45"/>
      <c r="AD145" s="45"/>
      <c r="AE145" s="45"/>
      <c r="AF145" s="59"/>
      <c r="AG145" s="59"/>
      <c r="AH145" s="41"/>
      <c r="AI145" s="41"/>
      <c r="AJ145" s="41"/>
      <c r="AK145" s="41"/>
      <c r="AL145" s="41"/>
      <c r="AM145" s="41"/>
      <c r="AN145" s="41"/>
      <c r="AO145" s="41"/>
    </row>
    <row r="146" spans="2:41">
      <c r="B146" s="41"/>
      <c r="C146" s="41"/>
      <c r="D146" s="41"/>
      <c r="E146" s="41"/>
      <c r="F146" s="41"/>
      <c r="G146" s="41"/>
      <c r="H146" s="41"/>
      <c r="I146" s="41"/>
      <c r="J146" s="41"/>
      <c r="K146" s="45"/>
      <c r="L146" s="45"/>
      <c r="M146" s="45"/>
      <c r="N146" s="45"/>
      <c r="O146" s="45"/>
      <c r="P146" s="45"/>
      <c r="Q146" s="45"/>
      <c r="R146" s="45"/>
      <c r="S146" s="45"/>
      <c r="T146" s="45"/>
      <c r="U146" s="41"/>
      <c r="V146" s="41"/>
      <c r="W146" s="41"/>
      <c r="X146" s="41"/>
      <c r="Y146" s="41"/>
      <c r="Z146" s="41"/>
      <c r="AA146" s="41"/>
      <c r="AB146" s="45"/>
      <c r="AC146" s="45"/>
      <c r="AD146" s="45"/>
      <c r="AE146" s="45"/>
      <c r="AF146" s="59"/>
      <c r="AG146" s="59"/>
      <c r="AH146" s="41"/>
      <c r="AI146" s="41"/>
      <c r="AJ146" s="41"/>
      <c r="AK146" s="41"/>
      <c r="AL146" s="41"/>
      <c r="AM146" s="41"/>
      <c r="AN146" s="41"/>
      <c r="AO146" s="41"/>
    </row>
    <row r="147" spans="2:41">
      <c r="B147" s="41"/>
      <c r="C147" s="41"/>
      <c r="D147" s="41"/>
      <c r="E147" s="41"/>
      <c r="F147" s="41"/>
      <c r="G147" s="41"/>
      <c r="H147" s="41"/>
      <c r="I147" s="41"/>
      <c r="J147" s="41"/>
      <c r="K147" s="45"/>
      <c r="L147" s="45"/>
      <c r="M147" s="45"/>
      <c r="N147" s="45"/>
      <c r="O147" s="45"/>
      <c r="P147" s="45"/>
      <c r="Q147" s="45"/>
      <c r="R147" s="45"/>
      <c r="S147" s="45"/>
      <c r="T147" s="45"/>
      <c r="U147" s="41"/>
      <c r="V147" s="41"/>
      <c r="W147" s="41"/>
      <c r="X147" s="41"/>
      <c r="Y147" s="41"/>
      <c r="Z147" s="41"/>
      <c r="AA147" s="41"/>
      <c r="AB147" s="45"/>
      <c r="AC147" s="41"/>
      <c r="AD147" s="45"/>
      <c r="AE147" s="45"/>
      <c r="AF147" s="59"/>
      <c r="AG147" s="59"/>
      <c r="AH147" s="41"/>
      <c r="AI147" s="41"/>
      <c r="AJ147" s="41"/>
      <c r="AK147" s="41"/>
      <c r="AL147" s="41"/>
      <c r="AM147" s="41"/>
      <c r="AN147" s="41"/>
      <c r="AO147" s="41"/>
    </row>
    <row r="148" spans="2:41">
      <c r="B148" s="41"/>
      <c r="C148" s="41"/>
      <c r="D148" s="41"/>
      <c r="E148" s="41"/>
      <c r="F148" s="41"/>
      <c r="G148" s="41"/>
      <c r="H148" s="41"/>
      <c r="I148" s="41"/>
      <c r="J148" s="41"/>
      <c r="K148" s="45"/>
      <c r="L148" s="45"/>
      <c r="M148" s="45"/>
      <c r="N148" s="45"/>
      <c r="O148" s="45"/>
      <c r="P148" s="45"/>
      <c r="Q148" s="45"/>
      <c r="R148" s="45"/>
      <c r="S148" s="45"/>
      <c r="T148" s="45"/>
      <c r="U148" s="41"/>
      <c r="V148" s="41"/>
      <c r="W148" s="41"/>
      <c r="X148" s="41"/>
      <c r="Y148" s="41"/>
      <c r="Z148" s="41"/>
      <c r="AA148" s="41"/>
      <c r="AB148" s="45"/>
      <c r="AC148" s="41"/>
      <c r="AD148" s="45"/>
      <c r="AE148" s="45"/>
      <c r="AF148" s="59"/>
      <c r="AG148" s="59"/>
      <c r="AH148" s="41"/>
      <c r="AI148" s="41"/>
      <c r="AJ148" s="41"/>
      <c r="AK148" s="41"/>
      <c r="AL148" s="41"/>
      <c r="AM148" s="41"/>
      <c r="AN148" s="41"/>
      <c r="AO148" s="41"/>
    </row>
    <row r="149" spans="2:41">
      <c r="B149" s="41"/>
      <c r="C149" s="41"/>
      <c r="D149" s="41"/>
      <c r="E149" s="41"/>
      <c r="F149" s="41"/>
      <c r="G149" s="41"/>
      <c r="H149" s="41"/>
      <c r="I149" s="41"/>
      <c r="J149" s="41"/>
      <c r="K149" s="45"/>
      <c r="L149" s="45"/>
      <c r="M149" s="45"/>
      <c r="N149" s="45"/>
      <c r="O149" s="45"/>
      <c r="P149" s="45"/>
      <c r="Q149" s="45"/>
      <c r="R149" s="45"/>
      <c r="S149" s="45"/>
      <c r="T149" s="45"/>
      <c r="U149" s="41"/>
      <c r="V149" s="41"/>
      <c r="W149" s="41"/>
      <c r="X149" s="41"/>
      <c r="Y149" s="41"/>
      <c r="Z149" s="41"/>
      <c r="AA149" s="41"/>
      <c r="AB149" s="45"/>
      <c r="AC149" s="41"/>
      <c r="AD149" s="45"/>
      <c r="AE149" s="45"/>
      <c r="AF149" s="59"/>
      <c r="AG149" s="59"/>
      <c r="AH149" s="41"/>
      <c r="AI149" s="41"/>
      <c r="AJ149" s="41"/>
      <c r="AK149" s="41"/>
      <c r="AL149" s="41"/>
      <c r="AM149" s="41"/>
      <c r="AN149" s="41"/>
      <c r="AO149" s="41"/>
    </row>
    <row r="150" spans="2:41">
      <c r="B150" s="41"/>
      <c r="C150" s="41"/>
      <c r="D150" s="41"/>
      <c r="E150" s="41"/>
      <c r="F150" s="41"/>
      <c r="G150" s="41"/>
      <c r="H150" s="41"/>
      <c r="I150" s="41"/>
      <c r="J150" s="41"/>
      <c r="K150" s="45"/>
      <c r="L150" s="45"/>
      <c r="M150" s="45"/>
      <c r="N150" s="45"/>
      <c r="O150" s="45"/>
      <c r="P150" s="45"/>
      <c r="Q150" s="45"/>
      <c r="R150" s="45"/>
      <c r="S150" s="45"/>
      <c r="T150" s="45"/>
      <c r="U150" s="41"/>
      <c r="V150" s="41"/>
      <c r="W150" s="41"/>
      <c r="X150" s="41"/>
      <c r="Y150" s="41"/>
      <c r="Z150" s="41"/>
      <c r="AA150" s="41"/>
      <c r="AB150" s="45"/>
      <c r="AC150" s="41"/>
      <c r="AD150" s="45"/>
      <c r="AE150" s="45"/>
      <c r="AF150" s="59"/>
      <c r="AG150" s="59"/>
      <c r="AH150" s="41"/>
      <c r="AI150" s="41"/>
      <c r="AJ150" s="41"/>
      <c r="AK150" s="41"/>
      <c r="AL150" s="41"/>
      <c r="AM150" s="41"/>
      <c r="AN150" s="41"/>
      <c r="AO150" s="41"/>
    </row>
    <row r="151" spans="2:41">
      <c r="B151" s="41"/>
      <c r="C151" s="41"/>
      <c r="D151" s="41"/>
      <c r="E151" s="41"/>
      <c r="F151" s="41"/>
      <c r="G151" s="41"/>
      <c r="H151" s="41"/>
      <c r="I151" s="41"/>
      <c r="J151" s="41"/>
      <c r="K151" s="45"/>
      <c r="L151" s="45"/>
      <c r="M151" s="45"/>
      <c r="N151" s="45"/>
      <c r="O151" s="45"/>
      <c r="P151" s="45"/>
      <c r="Q151" s="45"/>
      <c r="R151" s="45"/>
      <c r="S151" s="45"/>
      <c r="T151" s="45"/>
      <c r="U151" s="41"/>
      <c r="V151" s="41"/>
      <c r="W151" s="41"/>
      <c r="X151" s="41"/>
      <c r="Y151" s="41"/>
      <c r="Z151" s="41"/>
      <c r="AA151" s="41"/>
      <c r="AB151" s="45"/>
      <c r="AC151" s="41"/>
      <c r="AD151" s="45"/>
      <c r="AE151" s="45"/>
      <c r="AF151" s="59"/>
      <c r="AG151" s="59"/>
      <c r="AH151" s="41"/>
      <c r="AI151" s="41"/>
      <c r="AJ151" s="41"/>
      <c r="AK151" s="41"/>
      <c r="AL151" s="41"/>
      <c r="AM151" s="41"/>
      <c r="AN151" s="41"/>
      <c r="AO151" s="41"/>
    </row>
    <row r="152" spans="2:41">
      <c r="B152" s="41"/>
      <c r="C152" s="41"/>
      <c r="D152" s="41"/>
      <c r="E152" s="41"/>
      <c r="F152" s="41"/>
      <c r="G152" s="41"/>
      <c r="H152" s="41"/>
      <c r="I152" s="41"/>
      <c r="J152" s="41"/>
      <c r="K152" s="45"/>
      <c r="L152" s="45"/>
      <c r="M152" s="45"/>
      <c r="N152" s="45"/>
      <c r="O152" s="45"/>
      <c r="P152" s="45"/>
      <c r="Q152" s="45"/>
      <c r="R152" s="45"/>
      <c r="S152" s="45"/>
      <c r="T152" s="45"/>
      <c r="U152" s="41"/>
      <c r="V152" s="41"/>
      <c r="W152" s="41"/>
      <c r="X152" s="41"/>
      <c r="Y152" s="41"/>
      <c r="Z152" s="41"/>
      <c r="AA152" s="41"/>
      <c r="AB152" s="45"/>
      <c r="AC152" s="41"/>
      <c r="AD152" s="45"/>
      <c r="AE152" s="45"/>
      <c r="AF152" s="59"/>
      <c r="AG152" s="59"/>
      <c r="AH152" s="41"/>
      <c r="AI152" s="41"/>
      <c r="AJ152" s="41"/>
      <c r="AK152" s="41"/>
      <c r="AL152" s="41"/>
      <c r="AM152" s="41"/>
      <c r="AN152" s="41"/>
      <c r="AO152" s="41"/>
    </row>
    <row r="153" spans="2:41">
      <c r="B153" s="41"/>
      <c r="C153" s="41"/>
      <c r="D153" s="41"/>
      <c r="E153" s="41"/>
      <c r="F153" s="41"/>
      <c r="G153" s="41"/>
      <c r="H153" s="41"/>
      <c r="I153" s="41"/>
      <c r="J153" s="41"/>
      <c r="K153" s="45"/>
      <c r="L153" s="45"/>
      <c r="M153" s="45"/>
      <c r="N153" s="45"/>
      <c r="O153" s="45"/>
      <c r="P153" s="45"/>
      <c r="Q153" s="45"/>
      <c r="R153" s="45"/>
      <c r="S153" s="45"/>
      <c r="T153" s="45"/>
      <c r="U153" s="41"/>
      <c r="V153" s="41"/>
      <c r="W153" s="41"/>
      <c r="X153" s="41"/>
      <c r="Y153" s="41"/>
      <c r="Z153" s="41"/>
      <c r="AA153" s="41"/>
      <c r="AB153" s="45"/>
      <c r="AC153" s="41"/>
      <c r="AD153" s="45"/>
      <c r="AE153" s="45"/>
      <c r="AF153" s="59"/>
      <c r="AG153" s="59"/>
      <c r="AH153" s="41"/>
      <c r="AI153" s="41"/>
      <c r="AJ153" s="41"/>
      <c r="AK153" s="41"/>
      <c r="AL153" s="41"/>
      <c r="AM153" s="41"/>
      <c r="AN153" s="41"/>
      <c r="AO153" s="41"/>
    </row>
    <row r="154" spans="2:41">
      <c r="B154" s="41"/>
      <c r="C154" s="41"/>
      <c r="D154" s="41"/>
      <c r="E154" s="41"/>
      <c r="F154" s="41"/>
      <c r="G154" s="41"/>
      <c r="H154" s="41"/>
      <c r="I154" s="41"/>
      <c r="J154" s="41"/>
      <c r="K154" s="45"/>
      <c r="L154" s="45"/>
      <c r="M154" s="45"/>
      <c r="N154" s="45"/>
      <c r="O154" s="45"/>
      <c r="P154" s="45"/>
      <c r="Q154" s="45"/>
      <c r="R154" s="45"/>
      <c r="S154" s="45"/>
      <c r="T154" s="45"/>
      <c r="U154" s="41"/>
      <c r="V154" s="41"/>
      <c r="W154" s="41"/>
      <c r="X154" s="41"/>
      <c r="Y154" s="41"/>
      <c r="Z154" s="41"/>
      <c r="AA154" s="41"/>
      <c r="AB154" s="45"/>
      <c r="AC154" s="41"/>
      <c r="AD154" s="45"/>
      <c r="AE154" s="45"/>
      <c r="AF154" s="59"/>
      <c r="AG154" s="59"/>
      <c r="AH154" s="41"/>
      <c r="AI154" s="41"/>
      <c r="AJ154" s="41"/>
      <c r="AK154" s="41"/>
      <c r="AL154" s="41"/>
      <c r="AM154" s="41"/>
      <c r="AN154" s="41"/>
      <c r="AO154" s="41"/>
    </row>
    <row r="155" spans="2:41">
      <c r="B155" s="41"/>
      <c r="C155" s="41"/>
      <c r="D155" s="41"/>
      <c r="E155" s="41"/>
      <c r="F155" s="41"/>
      <c r="G155" s="41"/>
      <c r="H155" s="41"/>
      <c r="I155" s="41"/>
      <c r="J155" s="41"/>
      <c r="K155" s="45"/>
      <c r="L155" s="45"/>
      <c r="M155" s="45"/>
      <c r="N155" s="45"/>
      <c r="O155" s="45"/>
      <c r="P155" s="45"/>
      <c r="Q155" s="45"/>
      <c r="R155" s="45"/>
      <c r="S155" s="45"/>
      <c r="T155" s="45"/>
      <c r="U155" s="41"/>
      <c r="V155" s="41"/>
      <c r="W155" s="41"/>
      <c r="X155" s="41"/>
      <c r="Y155" s="41"/>
      <c r="Z155" s="41"/>
      <c r="AA155" s="41"/>
      <c r="AB155" s="45"/>
      <c r="AC155" s="41"/>
      <c r="AD155" s="45"/>
      <c r="AE155" s="45"/>
      <c r="AF155" s="59"/>
      <c r="AG155" s="59"/>
      <c r="AH155" s="41"/>
      <c r="AI155" s="41"/>
      <c r="AJ155" s="41"/>
      <c r="AK155" s="41"/>
      <c r="AL155" s="41"/>
      <c r="AM155" s="41"/>
      <c r="AN155" s="41"/>
      <c r="AO155" s="41"/>
    </row>
    <row r="156" spans="2:41">
      <c r="B156" s="41"/>
      <c r="C156" s="41"/>
      <c r="D156" s="41"/>
      <c r="E156" s="41"/>
      <c r="F156" s="41"/>
      <c r="G156" s="41"/>
      <c r="H156" s="41"/>
      <c r="I156" s="41"/>
      <c r="J156" s="41"/>
      <c r="K156" s="45"/>
      <c r="L156" s="45"/>
      <c r="M156" s="45"/>
      <c r="N156" s="45"/>
      <c r="O156" s="45"/>
      <c r="P156" s="45"/>
      <c r="Q156" s="45"/>
      <c r="R156" s="45"/>
      <c r="S156" s="45"/>
      <c r="T156" s="45"/>
      <c r="U156" s="41"/>
      <c r="V156" s="41"/>
      <c r="W156" s="41"/>
      <c r="X156" s="41"/>
      <c r="Y156" s="41"/>
      <c r="Z156" s="41"/>
      <c r="AA156" s="41"/>
      <c r="AB156" s="45"/>
      <c r="AC156" s="41"/>
      <c r="AD156" s="45"/>
      <c r="AE156" s="45"/>
      <c r="AF156" s="59"/>
      <c r="AG156" s="59"/>
      <c r="AH156" s="41"/>
      <c r="AI156" s="41"/>
      <c r="AJ156" s="41"/>
      <c r="AK156" s="41"/>
      <c r="AL156" s="41"/>
      <c r="AM156" s="41"/>
      <c r="AN156" s="41"/>
      <c r="AO156" s="41"/>
    </row>
    <row r="157" spans="2:41">
      <c r="B157" s="41"/>
      <c r="C157" s="41"/>
      <c r="D157" s="41"/>
      <c r="E157" s="41"/>
      <c r="F157" s="41"/>
      <c r="G157" s="41"/>
      <c r="H157" s="41"/>
      <c r="I157" s="41"/>
      <c r="J157" s="41"/>
      <c r="K157" s="45"/>
      <c r="L157" s="45"/>
      <c r="M157" s="45"/>
      <c r="N157" s="45"/>
      <c r="O157" s="45"/>
      <c r="P157" s="45"/>
      <c r="Q157" s="45"/>
      <c r="R157" s="45"/>
      <c r="S157" s="45"/>
      <c r="T157" s="45"/>
      <c r="U157" s="41"/>
      <c r="V157" s="41"/>
      <c r="W157" s="41"/>
      <c r="X157" s="41"/>
      <c r="Y157" s="41"/>
      <c r="Z157" s="41"/>
      <c r="AA157" s="41"/>
      <c r="AB157" s="45"/>
      <c r="AC157" s="41"/>
      <c r="AD157" s="45"/>
      <c r="AE157" s="45"/>
      <c r="AF157" s="59"/>
      <c r="AG157" s="59"/>
      <c r="AH157" s="41"/>
      <c r="AI157" s="41"/>
      <c r="AJ157" s="41"/>
      <c r="AK157" s="41"/>
      <c r="AL157" s="41"/>
      <c r="AM157" s="41"/>
      <c r="AN157" s="41"/>
      <c r="AO157" s="41"/>
    </row>
    <row r="158" spans="2:41">
      <c r="B158" s="41"/>
      <c r="C158" s="41"/>
      <c r="D158" s="41"/>
      <c r="E158" s="41"/>
      <c r="F158" s="41"/>
      <c r="G158" s="41"/>
      <c r="H158" s="41"/>
      <c r="I158" s="41"/>
      <c r="J158" s="41"/>
      <c r="K158" s="45"/>
      <c r="L158" s="45"/>
      <c r="M158" s="45"/>
      <c r="N158" s="45"/>
      <c r="O158" s="45"/>
      <c r="P158" s="45"/>
      <c r="Q158" s="45"/>
      <c r="R158" s="45"/>
      <c r="S158" s="45"/>
      <c r="T158" s="45"/>
      <c r="U158" s="41"/>
      <c r="V158" s="41"/>
      <c r="W158" s="41"/>
      <c r="X158" s="41"/>
      <c r="Y158" s="41"/>
      <c r="Z158" s="41"/>
      <c r="AA158" s="41"/>
      <c r="AB158" s="45"/>
      <c r="AC158" s="41"/>
      <c r="AD158" s="45"/>
      <c r="AE158" s="45"/>
      <c r="AF158" s="59"/>
      <c r="AG158" s="59"/>
      <c r="AH158" s="41"/>
      <c r="AI158" s="41"/>
      <c r="AJ158" s="41"/>
      <c r="AK158" s="41"/>
      <c r="AL158" s="41"/>
      <c r="AM158" s="41"/>
      <c r="AN158" s="41"/>
      <c r="AO158" s="41"/>
    </row>
    <row r="159" spans="2:41">
      <c r="B159" s="41"/>
      <c r="C159" s="41"/>
      <c r="D159" s="41"/>
      <c r="E159" s="41"/>
      <c r="F159" s="41"/>
      <c r="G159" s="41"/>
      <c r="H159" s="41"/>
      <c r="I159" s="41"/>
      <c r="J159" s="41"/>
      <c r="K159" s="45"/>
      <c r="L159" s="45"/>
      <c r="M159" s="45"/>
      <c r="N159" s="45"/>
      <c r="O159" s="45"/>
      <c r="P159" s="45"/>
      <c r="Q159" s="45"/>
      <c r="R159" s="45"/>
      <c r="S159" s="45"/>
      <c r="T159" s="45"/>
      <c r="U159" s="41"/>
      <c r="V159" s="41"/>
      <c r="W159" s="41"/>
      <c r="X159" s="41"/>
      <c r="Y159" s="41"/>
      <c r="Z159" s="41"/>
      <c r="AA159" s="41"/>
      <c r="AB159" s="45"/>
      <c r="AC159" s="41"/>
      <c r="AD159" s="45"/>
      <c r="AE159" s="45"/>
      <c r="AF159" s="59"/>
      <c r="AG159" s="59"/>
      <c r="AH159" s="41"/>
      <c r="AI159" s="41"/>
      <c r="AJ159" s="41"/>
      <c r="AK159" s="41"/>
      <c r="AL159" s="41"/>
      <c r="AM159" s="41"/>
      <c r="AN159" s="41"/>
      <c r="AO159" s="41"/>
    </row>
    <row r="160" spans="2:41">
      <c r="B160" s="41"/>
      <c r="C160" s="41"/>
      <c r="D160" s="41"/>
      <c r="E160" s="41"/>
      <c r="F160" s="41"/>
      <c r="G160" s="41"/>
      <c r="H160" s="41"/>
      <c r="I160" s="41"/>
      <c r="J160" s="41"/>
      <c r="K160" s="45"/>
      <c r="L160" s="45"/>
      <c r="M160" s="45"/>
      <c r="N160" s="45"/>
      <c r="O160" s="45"/>
      <c r="P160" s="45"/>
      <c r="Q160" s="45"/>
      <c r="R160" s="45"/>
      <c r="S160" s="45"/>
      <c r="T160" s="45"/>
      <c r="U160" s="41"/>
      <c r="V160" s="41"/>
      <c r="W160" s="41"/>
      <c r="X160" s="41"/>
      <c r="Y160" s="41"/>
      <c r="Z160" s="41"/>
      <c r="AA160" s="41"/>
      <c r="AB160" s="45"/>
      <c r="AC160" s="41"/>
      <c r="AD160" s="45"/>
      <c r="AE160" s="45"/>
      <c r="AF160" s="59"/>
      <c r="AG160" s="59"/>
      <c r="AH160" s="41"/>
      <c r="AI160" s="41"/>
      <c r="AJ160" s="41"/>
      <c r="AK160" s="41"/>
      <c r="AL160" s="41"/>
      <c r="AM160" s="41"/>
      <c r="AN160" s="41"/>
      <c r="AO160" s="41"/>
    </row>
    <row r="161" spans="2:41">
      <c r="B161" s="41"/>
      <c r="C161" s="41"/>
      <c r="D161" s="41"/>
      <c r="E161" s="41"/>
      <c r="F161" s="41"/>
      <c r="G161" s="41"/>
      <c r="H161" s="41"/>
      <c r="I161" s="41"/>
      <c r="J161" s="41"/>
      <c r="K161" s="45"/>
      <c r="L161" s="45"/>
      <c r="M161" s="45"/>
      <c r="N161" s="45"/>
      <c r="O161" s="45"/>
      <c r="P161" s="45"/>
      <c r="Q161" s="45"/>
      <c r="R161" s="45"/>
      <c r="S161" s="45"/>
      <c r="T161" s="45"/>
      <c r="U161" s="41"/>
      <c r="V161" s="41"/>
      <c r="W161" s="41"/>
      <c r="X161" s="41"/>
      <c r="Y161" s="41"/>
      <c r="Z161" s="41"/>
      <c r="AA161" s="41"/>
      <c r="AB161" s="45"/>
      <c r="AC161" s="41"/>
      <c r="AD161" s="45"/>
      <c r="AE161" s="45"/>
      <c r="AF161" s="59"/>
      <c r="AG161" s="59"/>
      <c r="AH161" s="41"/>
      <c r="AI161" s="41"/>
      <c r="AJ161" s="41"/>
      <c r="AK161" s="41"/>
      <c r="AL161" s="41"/>
      <c r="AM161" s="41"/>
      <c r="AN161" s="41"/>
      <c r="AO161" s="41"/>
    </row>
    <row r="162" spans="2:41">
      <c r="B162" s="41"/>
      <c r="C162" s="41"/>
      <c r="D162" s="41"/>
      <c r="E162" s="41"/>
      <c r="F162" s="41"/>
      <c r="G162" s="41"/>
      <c r="H162" s="41"/>
      <c r="I162" s="41"/>
      <c r="J162" s="41"/>
      <c r="K162" s="45"/>
      <c r="L162" s="45"/>
      <c r="M162" s="45"/>
      <c r="N162" s="45"/>
      <c r="O162" s="45"/>
      <c r="P162" s="45"/>
      <c r="Q162" s="45"/>
      <c r="R162" s="45"/>
      <c r="S162" s="45"/>
      <c r="T162" s="45"/>
      <c r="U162" s="41"/>
      <c r="V162" s="41"/>
      <c r="W162" s="41"/>
      <c r="X162" s="41"/>
      <c r="Y162" s="41"/>
      <c r="Z162" s="41"/>
      <c r="AA162" s="41"/>
      <c r="AB162" s="45"/>
      <c r="AC162" s="41"/>
      <c r="AD162" s="45"/>
      <c r="AE162" s="45"/>
      <c r="AF162" s="59"/>
      <c r="AG162" s="59"/>
      <c r="AH162" s="41"/>
      <c r="AI162" s="41"/>
      <c r="AJ162" s="41"/>
      <c r="AK162" s="41"/>
      <c r="AL162" s="41"/>
      <c r="AM162" s="41"/>
      <c r="AN162" s="41"/>
      <c r="AO162" s="41"/>
    </row>
    <row r="163" spans="2:41">
      <c r="B163" s="41"/>
      <c r="C163" s="41"/>
      <c r="D163" s="41"/>
      <c r="E163" s="41"/>
      <c r="F163" s="41"/>
      <c r="G163" s="41"/>
      <c r="H163" s="41"/>
      <c r="I163" s="41"/>
      <c r="J163" s="41"/>
      <c r="K163" s="45"/>
      <c r="L163" s="45"/>
      <c r="M163" s="45"/>
      <c r="N163" s="45"/>
      <c r="O163" s="45"/>
      <c r="P163" s="45"/>
      <c r="Q163" s="45"/>
      <c r="R163" s="45"/>
      <c r="S163" s="45"/>
      <c r="T163" s="45"/>
      <c r="U163" s="41"/>
      <c r="V163" s="41"/>
      <c r="W163" s="41"/>
      <c r="X163" s="41"/>
      <c r="Y163" s="41"/>
      <c r="Z163" s="41"/>
      <c r="AA163" s="41"/>
      <c r="AB163" s="45"/>
      <c r="AC163" s="41"/>
      <c r="AD163" s="45"/>
      <c r="AE163" s="45"/>
      <c r="AF163" s="59"/>
      <c r="AG163" s="59"/>
      <c r="AH163" s="41"/>
      <c r="AI163" s="41"/>
      <c r="AJ163" s="41"/>
      <c r="AK163" s="41"/>
      <c r="AL163" s="41"/>
      <c r="AM163" s="41"/>
      <c r="AN163" s="41"/>
      <c r="AO163" s="41"/>
    </row>
    <row r="164" spans="2:41">
      <c r="B164" s="41"/>
      <c r="C164" s="41"/>
      <c r="D164" s="41"/>
      <c r="E164" s="41"/>
      <c r="F164" s="41"/>
      <c r="G164" s="41"/>
      <c r="H164" s="41"/>
      <c r="I164" s="41"/>
      <c r="J164" s="41"/>
      <c r="K164" s="45"/>
      <c r="L164" s="45"/>
      <c r="M164" s="45"/>
      <c r="N164" s="45"/>
      <c r="O164" s="45"/>
      <c r="P164" s="45"/>
      <c r="Q164" s="45"/>
      <c r="R164" s="45"/>
      <c r="S164" s="45"/>
      <c r="T164" s="45"/>
      <c r="U164" s="41"/>
      <c r="V164" s="41"/>
      <c r="W164" s="41"/>
      <c r="X164" s="41"/>
      <c r="Y164" s="41"/>
      <c r="Z164" s="41"/>
      <c r="AA164" s="41"/>
      <c r="AB164" s="45"/>
      <c r="AC164" s="41"/>
      <c r="AD164" s="45"/>
      <c r="AE164" s="45"/>
      <c r="AF164" s="59"/>
      <c r="AG164" s="59"/>
      <c r="AH164" s="41"/>
      <c r="AI164" s="41"/>
      <c r="AJ164" s="41"/>
      <c r="AK164" s="41"/>
      <c r="AL164" s="41"/>
      <c r="AM164" s="41"/>
      <c r="AN164" s="41"/>
      <c r="AO164" s="41"/>
    </row>
    <row r="165" spans="2:41">
      <c r="B165" s="41"/>
      <c r="C165" s="41"/>
      <c r="D165" s="41"/>
      <c r="E165" s="41"/>
      <c r="F165" s="41"/>
      <c r="G165" s="41"/>
      <c r="H165" s="41"/>
      <c r="I165" s="41"/>
      <c r="J165" s="41"/>
      <c r="K165" s="45"/>
      <c r="L165" s="45"/>
      <c r="M165" s="45"/>
      <c r="N165" s="45"/>
      <c r="O165" s="45"/>
      <c r="P165" s="45"/>
      <c r="Q165" s="45"/>
      <c r="R165" s="45"/>
      <c r="S165" s="45"/>
      <c r="T165" s="45"/>
      <c r="U165" s="41"/>
      <c r="V165" s="41"/>
      <c r="W165" s="41"/>
      <c r="X165" s="41"/>
      <c r="Y165" s="41"/>
      <c r="Z165" s="41"/>
      <c r="AA165" s="41"/>
      <c r="AB165" s="45"/>
      <c r="AC165" s="41"/>
      <c r="AD165" s="45"/>
      <c r="AE165" s="45"/>
      <c r="AF165" s="59"/>
      <c r="AG165" s="59"/>
      <c r="AH165" s="41"/>
      <c r="AI165" s="41"/>
      <c r="AJ165" s="41"/>
      <c r="AK165" s="41"/>
      <c r="AL165" s="41"/>
      <c r="AM165" s="41"/>
      <c r="AN165" s="41"/>
      <c r="AO165" s="41"/>
    </row>
    <row r="166" spans="2:41">
      <c r="B166" s="41"/>
      <c r="C166" s="41"/>
      <c r="D166" s="41"/>
      <c r="E166" s="41"/>
      <c r="F166" s="41"/>
      <c r="G166" s="41"/>
      <c r="H166" s="41"/>
      <c r="I166" s="41"/>
      <c r="J166" s="41"/>
      <c r="K166" s="45"/>
      <c r="L166" s="45"/>
      <c r="M166" s="45"/>
      <c r="N166" s="45"/>
      <c r="O166" s="45"/>
      <c r="P166" s="45"/>
      <c r="Q166" s="45"/>
      <c r="R166" s="45"/>
      <c r="S166" s="45"/>
      <c r="T166" s="45"/>
      <c r="U166" s="41"/>
      <c r="V166" s="41"/>
      <c r="W166" s="41"/>
      <c r="X166" s="41"/>
      <c r="Y166" s="41"/>
      <c r="Z166" s="41"/>
      <c r="AA166" s="41"/>
      <c r="AB166" s="45"/>
      <c r="AC166" s="41"/>
      <c r="AD166" s="45"/>
      <c r="AE166" s="45"/>
      <c r="AF166" s="59"/>
      <c r="AG166" s="59"/>
      <c r="AH166" s="41"/>
      <c r="AI166" s="41"/>
      <c r="AJ166" s="41"/>
      <c r="AK166" s="41"/>
      <c r="AL166" s="41"/>
      <c r="AM166" s="41"/>
      <c r="AN166" s="41"/>
      <c r="AO166" s="41"/>
    </row>
    <row r="167" spans="2:41">
      <c r="B167" s="41"/>
      <c r="C167" s="41"/>
      <c r="D167" s="41"/>
      <c r="E167" s="41"/>
      <c r="F167" s="41"/>
      <c r="G167" s="41"/>
      <c r="H167" s="41"/>
      <c r="I167" s="41"/>
      <c r="J167" s="41"/>
      <c r="K167" s="45"/>
      <c r="L167" s="45"/>
      <c r="M167" s="45"/>
      <c r="N167" s="45"/>
      <c r="O167" s="45"/>
      <c r="P167" s="45"/>
      <c r="Q167" s="45"/>
      <c r="R167" s="45"/>
      <c r="S167" s="45"/>
      <c r="T167" s="45"/>
      <c r="U167" s="41"/>
      <c r="V167" s="41"/>
      <c r="W167" s="41"/>
      <c r="X167" s="41"/>
      <c r="Y167" s="41"/>
      <c r="Z167" s="41"/>
      <c r="AA167" s="41"/>
      <c r="AB167" s="41"/>
      <c r="AC167" s="41"/>
      <c r="AD167" s="41"/>
      <c r="AE167" s="41"/>
      <c r="AF167" s="59"/>
      <c r="AG167" s="59"/>
      <c r="AH167" s="41"/>
      <c r="AI167" s="41"/>
      <c r="AJ167" s="41"/>
      <c r="AK167" s="41"/>
      <c r="AL167" s="41"/>
      <c r="AM167" s="41"/>
      <c r="AN167" s="41"/>
      <c r="AO167" s="41"/>
    </row>
    <row r="168" spans="2:41">
      <c r="B168" s="41"/>
      <c r="C168" s="41"/>
      <c r="D168" s="41"/>
      <c r="E168" s="41"/>
      <c r="F168" s="41"/>
      <c r="G168" s="41"/>
      <c r="H168" s="41"/>
      <c r="I168" s="41"/>
      <c r="J168" s="41"/>
      <c r="K168" s="45"/>
      <c r="L168" s="45"/>
      <c r="M168" s="45"/>
      <c r="N168" s="45"/>
      <c r="O168" s="45"/>
      <c r="P168" s="45"/>
      <c r="Q168" s="45"/>
      <c r="R168" s="45"/>
      <c r="S168" s="45"/>
      <c r="T168" s="45"/>
      <c r="U168" s="41"/>
      <c r="V168" s="41"/>
      <c r="W168" s="41"/>
      <c r="X168" s="41"/>
      <c r="Y168" s="41"/>
      <c r="Z168" s="41"/>
      <c r="AA168" s="41"/>
      <c r="AB168" s="41"/>
      <c r="AC168" s="41"/>
      <c r="AD168" s="41"/>
      <c r="AE168" s="41"/>
      <c r="AF168" s="59"/>
      <c r="AG168" s="59"/>
      <c r="AH168" s="41"/>
      <c r="AI168" s="41"/>
      <c r="AJ168" s="41"/>
      <c r="AK168" s="41"/>
      <c r="AL168" s="41"/>
      <c r="AM168" s="41"/>
      <c r="AN168" s="41"/>
      <c r="AO168" s="41"/>
    </row>
    <row r="169" spans="2:41">
      <c r="B169" s="41"/>
      <c r="C169" s="41"/>
      <c r="D169" s="41"/>
      <c r="E169" s="41"/>
      <c r="F169" s="41"/>
      <c r="G169" s="41"/>
      <c r="H169" s="41"/>
      <c r="I169" s="41"/>
      <c r="J169" s="41"/>
      <c r="K169" s="45"/>
      <c r="L169" s="45"/>
      <c r="M169" s="45"/>
      <c r="N169" s="45"/>
      <c r="O169" s="45"/>
      <c r="P169" s="45"/>
      <c r="Q169" s="45"/>
      <c r="R169" s="45"/>
      <c r="S169" s="45"/>
      <c r="T169" s="45"/>
      <c r="U169" s="41"/>
      <c r="V169" s="41"/>
      <c r="W169" s="41"/>
      <c r="X169" s="41"/>
      <c r="Y169" s="41"/>
      <c r="Z169" s="41"/>
      <c r="AA169" s="41"/>
      <c r="AB169" s="41"/>
      <c r="AC169" s="41"/>
      <c r="AD169" s="41"/>
      <c r="AE169" s="41"/>
      <c r="AF169" s="59"/>
      <c r="AG169" s="59"/>
      <c r="AH169" s="41"/>
      <c r="AI169" s="41"/>
      <c r="AJ169" s="41"/>
      <c r="AK169" s="41"/>
      <c r="AL169" s="41"/>
      <c r="AM169" s="41"/>
      <c r="AN169" s="41"/>
      <c r="AO169" s="41"/>
    </row>
    <row r="170" spans="2:41">
      <c r="B170" s="41"/>
      <c r="C170" s="41"/>
      <c r="D170" s="41"/>
      <c r="E170" s="41"/>
      <c r="F170" s="41"/>
      <c r="G170" s="41"/>
      <c r="H170" s="41"/>
      <c r="I170" s="41"/>
      <c r="J170" s="41"/>
      <c r="K170" s="45"/>
      <c r="L170" s="45"/>
      <c r="M170" s="45"/>
      <c r="N170" s="45"/>
      <c r="O170" s="45"/>
      <c r="P170" s="45"/>
      <c r="Q170" s="45"/>
      <c r="R170" s="45"/>
      <c r="S170" s="45"/>
      <c r="T170" s="45"/>
      <c r="U170" s="41"/>
      <c r="V170" s="41"/>
      <c r="W170" s="41"/>
      <c r="X170" s="41"/>
      <c r="Y170" s="41"/>
      <c r="Z170" s="41"/>
      <c r="AA170" s="41"/>
      <c r="AB170" s="41"/>
      <c r="AC170" s="41"/>
      <c r="AD170" s="41"/>
      <c r="AE170" s="41"/>
      <c r="AF170" s="59"/>
      <c r="AG170" s="59"/>
      <c r="AH170" s="41"/>
      <c r="AI170" s="41"/>
      <c r="AJ170" s="41"/>
      <c r="AK170" s="41"/>
      <c r="AL170" s="41"/>
      <c r="AM170" s="41"/>
      <c r="AN170" s="41"/>
      <c r="AO170" s="41"/>
    </row>
    <row r="171" spans="2:41">
      <c r="B171" s="41"/>
      <c r="C171" s="41"/>
      <c r="D171" s="41"/>
      <c r="E171" s="41"/>
      <c r="F171" s="41"/>
      <c r="G171" s="41"/>
      <c r="H171" s="41"/>
      <c r="I171" s="41"/>
      <c r="J171" s="41"/>
      <c r="K171" s="45"/>
      <c r="L171" s="45"/>
      <c r="M171" s="45"/>
      <c r="N171" s="45"/>
      <c r="O171" s="45"/>
      <c r="P171" s="45"/>
      <c r="Q171" s="45"/>
      <c r="R171" s="45"/>
      <c r="S171" s="45"/>
      <c r="T171" s="45"/>
      <c r="U171" s="41"/>
      <c r="V171" s="41"/>
      <c r="W171" s="41"/>
      <c r="X171" s="41"/>
      <c r="Y171" s="41"/>
      <c r="Z171" s="41"/>
      <c r="AA171" s="41"/>
      <c r="AB171" s="41"/>
      <c r="AC171" s="41"/>
      <c r="AD171" s="41"/>
      <c r="AE171" s="41"/>
      <c r="AF171" s="59"/>
      <c r="AG171" s="59"/>
      <c r="AH171" s="41"/>
      <c r="AI171" s="41"/>
      <c r="AJ171" s="41"/>
      <c r="AK171" s="41"/>
      <c r="AL171" s="41"/>
      <c r="AM171" s="41"/>
      <c r="AN171" s="41"/>
      <c r="AO171" s="41"/>
    </row>
    <row r="172" spans="2:41">
      <c r="B172" s="41"/>
      <c r="C172" s="41"/>
      <c r="D172" s="41"/>
      <c r="E172" s="41"/>
      <c r="F172" s="41"/>
      <c r="G172" s="41"/>
      <c r="H172" s="41"/>
      <c r="I172" s="41"/>
      <c r="J172" s="41"/>
      <c r="K172" s="45"/>
      <c r="L172" s="45"/>
      <c r="M172" s="45"/>
      <c r="N172" s="45"/>
      <c r="O172" s="45"/>
      <c r="P172" s="45"/>
      <c r="Q172" s="45"/>
      <c r="R172" s="45"/>
      <c r="S172" s="45"/>
      <c r="T172" s="45"/>
      <c r="U172" s="41"/>
      <c r="V172" s="41"/>
      <c r="W172" s="41"/>
      <c r="X172" s="41"/>
      <c r="Y172" s="41"/>
      <c r="Z172" s="41"/>
      <c r="AA172" s="41"/>
      <c r="AB172" s="41"/>
      <c r="AC172" s="41"/>
      <c r="AD172" s="41"/>
      <c r="AE172" s="41"/>
      <c r="AF172" s="59"/>
      <c r="AG172" s="59"/>
      <c r="AH172" s="41"/>
      <c r="AI172" s="41"/>
      <c r="AJ172" s="41"/>
      <c r="AK172" s="41"/>
      <c r="AL172" s="41"/>
      <c r="AM172" s="41"/>
      <c r="AN172" s="41"/>
      <c r="AO172" s="41"/>
    </row>
    <row r="173" spans="2:41">
      <c r="B173" s="41"/>
      <c r="C173" s="41"/>
      <c r="D173" s="41"/>
      <c r="E173" s="41"/>
      <c r="F173" s="41"/>
      <c r="G173" s="41"/>
      <c r="H173" s="41"/>
      <c r="I173" s="41"/>
      <c r="J173" s="41"/>
      <c r="K173" s="45"/>
      <c r="L173" s="45"/>
      <c r="M173" s="45"/>
      <c r="N173" s="45"/>
      <c r="O173" s="45"/>
      <c r="P173" s="45"/>
      <c r="Q173" s="45"/>
      <c r="R173" s="45"/>
      <c r="S173" s="45"/>
      <c r="T173" s="45"/>
      <c r="U173" s="41"/>
      <c r="V173" s="41"/>
      <c r="W173" s="41"/>
      <c r="X173" s="41"/>
      <c r="Y173" s="41"/>
      <c r="Z173" s="41"/>
      <c r="AA173" s="41"/>
      <c r="AB173" s="41"/>
      <c r="AC173" s="41"/>
      <c r="AD173" s="41"/>
      <c r="AE173" s="41"/>
      <c r="AF173" s="59"/>
      <c r="AG173" s="59"/>
      <c r="AH173" s="41"/>
      <c r="AI173" s="41"/>
      <c r="AJ173" s="41"/>
      <c r="AK173" s="41"/>
      <c r="AL173" s="41"/>
      <c r="AM173" s="41"/>
      <c r="AN173" s="41"/>
      <c r="AO173" s="41"/>
    </row>
    <row r="174" spans="2:41">
      <c r="B174" s="41"/>
      <c r="C174" s="41"/>
      <c r="D174" s="41"/>
      <c r="E174" s="41"/>
      <c r="F174" s="41"/>
      <c r="G174" s="41"/>
      <c r="H174" s="41"/>
      <c r="I174" s="41"/>
      <c r="J174" s="41"/>
      <c r="K174" s="45"/>
      <c r="L174" s="45"/>
      <c r="M174" s="45"/>
      <c r="N174" s="45"/>
      <c r="O174" s="45"/>
      <c r="P174" s="45"/>
      <c r="Q174" s="45"/>
      <c r="R174" s="45"/>
      <c r="S174" s="45"/>
      <c r="T174" s="45"/>
      <c r="U174" s="41"/>
      <c r="V174" s="41"/>
      <c r="W174" s="41"/>
      <c r="X174" s="41"/>
      <c r="Y174" s="41"/>
      <c r="Z174" s="41"/>
      <c r="AA174" s="41"/>
      <c r="AB174" s="41"/>
      <c r="AC174" s="41"/>
      <c r="AD174" s="41"/>
      <c r="AE174" s="41"/>
      <c r="AF174" s="41"/>
      <c r="AG174" s="41"/>
      <c r="AH174" s="41"/>
      <c r="AI174" s="41"/>
      <c r="AJ174" s="41"/>
      <c r="AK174" s="41"/>
      <c r="AL174" s="41"/>
      <c r="AM174" s="41"/>
      <c r="AN174" s="41"/>
      <c r="AO174" s="41"/>
    </row>
    <row r="175" spans="2:41">
      <c r="B175" s="41"/>
      <c r="C175" s="41"/>
      <c r="D175" s="41"/>
      <c r="E175" s="41"/>
      <c r="F175" s="41"/>
      <c r="G175" s="41"/>
      <c r="H175" s="41"/>
      <c r="I175" s="41"/>
      <c r="J175" s="41"/>
      <c r="K175" s="45"/>
      <c r="L175" s="45"/>
      <c r="M175" s="45"/>
      <c r="N175" s="45"/>
      <c r="O175" s="45"/>
      <c r="P175" s="45"/>
      <c r="Q175" s="45"/>
      <c r="R175" s="45"/>
      <c r="S175" s="45"/>
      <c r="T175" s="45"/>
      <c r="U175" s="41"/>
      <c r="V175" s="41"/>
      <c r="W175" s="41"/>
      <c r="X175" s="41"/>
      <c r="Y175" s="41"/>
      <c r="Z175" s="41"/>
      <c r="AA175" s="41"/>
      <c r="AB175" s="41"/>
      <c r="AC175" s="41"/>
      <c r="AD175" s="41"/>
      <c r="AE175" s="41"/>
      <c r="AF175" s="41"/>
      <c r="AG175" s="41"/>
      <c r="AH175" s="41"/>
      <c r="AI175" s="41"/>
      <c r="AJ175" s="41"/>
      <c r="AK175" s="41"/>
      <c r="AL175" s="41"/>
      <c r="AM175" s="41"/>
      <c r="AN175" s="41"/>
      <c r="AO175" s="41"/>
    </row>
    <row r="176" spans="2:41">
      <c r="B176" s="41"/>
      <c r="C176" s="41"/>
      <c r="D176" s="41"/>
      <c r="E176" s="41"/>
      <c r="F176" s="41"/>
      <c r="G176" s="41"/>
      <c r="H176" s="41"/>
      <c r="I176" s="41"/>
      <c r="J176" s="41"/>
      <c r="K176" s="45"/>
      <c r="L176" s="45"/>
      <c r="M176" s="45"/>
      <c r="N176" s="45"/>
      <c r="O176" s="45"/>
      <c r="P176" s="45"/>
      <c r="Q176" s="45"/>
      <c r="R176" s="45"/>
      <c r="S176" s="45"/>
      <c r="T176" s="45"/>
      <c r="U176" s="41"/>
      <c r="V176" s="41"/>
      <c r="W176" s="41"/>
      <c r="X176" s="41"/>
      <c r="Y176" s="41"/>
      <c r="Z176" s="41"/>
      <c r="AA176" s="41"/>
      <c r="AB176" s="41"/>
      <c r="AC176" s="41"/>
      <c r="AD176" s="41"/>
      <c r="AE176" s="41"/>
      <c r="AF176" s="41"/>
      <c r="AG176" s="41"/>
      <c r="AH176" s="41"/>
      <c r="AI176" s="41"/>
      <c r="AJ176" s="41"/>
      <c r="AK176" s="41"/>
      <c r="AL176" s="41"/>
      <c r="AM176" s="41"/>
      <c r="AN176" s="41"/>
      <c r="AO176" s="41"/>
    </row>
    <row r="177" spans="2:41">
      <c r="B177" s="41"/>
      <c r="C177" s="41"/>
      <c r="D177" s="41"/>
      <c r="E177" s="41"/>
      <c r="F177" s="41"/>
      <c r="G177" s="41"/>
      <c r="H177" s="41"/>
      <c r="I177" s="41"/>
      <c r="J177" s="41"/>
      <c r="K177" s="45"/>
      <c r="L177" s="45"/>
      <c r="M177" s="45"/>
      <c r="N177" s="45"/>
      <c r="O177" s="45"/>
      <c r="P177" s="45"/>
      <c r="Q177" s="45"/>
      <c r="R177" s="45"/>
      <c r="S177" s="45"/>
      <c r="T177" s="45"/>
      <c r="U177" s="41"/>
      <c r="V177" s="41"/>
      <c r="W177" s="41"/>
      <c r="X177" s="41"/>
      <c r="Y177" s="41"/>
      <c r="Z177" s="41"/>
      <c r="AA177" s="41"/>
      <c r="AB177" s="41"/>
      <c r="AC177" s="41"/>
      <c r="AD177" s="41"/>
      <c r="AE177" s="41"/>
      <c r="AF177" s="41"/>
      <c r="AG177" s="41"/>
      <c r="AH177" s="41"/>
      <c r="AI177" s="41"/>
      <c r="AJ177" s="41"/>
      <c r="AK177" s="41"/>
      <c r="AL177" s="41"/>
      <c r="AM177" s="41"/>
      <c r="AN177" s="41"/>
      <c r="AO177" s="41"/>
    </row>
    <row r="178" spans="2:41">
      <c r="B178" s="41"/>
      <c r="C178" s="41"/>
      <c r="D178" s="41"/>
      <c r="E178" s="41"/>
      <c r="F178" s="41"/>
      <c r="G178" s="41"/>
      <c r="H178" s="41"/>
      <c r="I178" s="41"/>
      <c r="J178" s="41"/>
      <c r="K178" s="45"/>
      <c r="L178" s="45"/>
      <c r="M178" s="45"/>
      <c r="N178" s="45"/>
      <c r="O178" s="45"/>
      <c r="P178" s="45"/>
      <c r="Q178" s="45"/>
      <c r="R178" s="45"/>
      <c r="S178" s="45"/>
      <c r="T178" s="45"/>
      <c r="U178" s="41"/>
      <c r="V178" s="41"/>
      <c r="W178" s="41"/>
      <c r="X178" s="41"/>
      <c r="Y178" s="41"/>
      <c r="Z178" s="41"/>
      <c r="AA178" s="41"/>
      <c r="AB178" s="41"/>
      <c r="AC178" s="41"/>
      <c r="AD178" s="41"/>
      <c r="AE178" s="41"/>
      <c r="AF178" s="41"/>
      <c r="AG178" s="41"/>
      <c r="AH178" s="41"/>
      <c r="AI178" s="41"/>
      <c r="AJ178" s="41"/>
      <c r="AK178" s="41"/>
      <c r="AL178" s="41"/>
      <c r="AM178" s="41"/>
      <c r="AN178" s="41"/>
      <c r="AO178" s="41"/>
    </row>
    <row r="179" spans="2:41">
      <c r="B179" s="41"/>
      <c r="C179" s="41"/>
      <c r="D179" s="41"/>
      <c r="E179" s="41"/>
      <c r="F179" s="41"/>
      <c r="G179" s="41"/>
      <c r="H179" s="41"/>
      <c r="I179" s="41"/>
      <c r="J179" s="41"/>
      <c r="K179" s="45"/>
      <c r="L179" s="45"/>
      <c r="M179" s="45"/>
      <c r="N179" s="45"/>
      <c r="O179" s="45"/>
      <c r="P179" s="45"/>
      <c r="Q179" s="45"/>
      <c r="R179" s="45"/>
      <c r="S179" s="45"/>
      <c r="T179" s="45"/>
      <c r="U179" s="41"/>
      <c r="V179" s="41"/>
      <c r="W179" s="41"/>
      <c r="X179" s="41"/>
      <c r="Y179" s="41"/>
      <c r="Z179" s="41"/>
      <c r="AA179" s="41"/>
      <c r="AB179" s="41"/>
      <c r="AC179" s="41"/>
      <c r="AD179" s="41"/>
      <c r="AE179" s="41"/>
      <c r="AF179" s="41"/>
      <c r="AG179" s="41"/>
      <c r="AH179" s="41"/>
      <c r="AI179" s="41"/>
      <c r="AJ179" s="41"/>
      <c r="AK179" s="41"/>
      <c r="AL179" s="41"/>
      <c r="AM179" s="41"/>
      <c r="AN179" s="41"/>
      <c r="AO179" s="41"/>
    </row>
    <row r="180" spans="2:41">
      <c r="B180" s="41"/>
      <c r="C180" s="41"/>
      <c r="D180" s="41"/>
      <c r="E180" s="41"/>
      <c r="F180" s="41"/>
      <c r="G180" s="41"/>
      <c r="H180" s="41"/>
      <c r="I180" s="41"/>
      <c r="J180" s="41"/>
      <c r="K180" s="45"/>
      <c r="L180" s="45"/>
      <c r="M180" s="45"/>
      <c r="N180" s="45"/>
      <c r="O180" s="45"/>
      <c r="P180" s="45"/>
      <c r="Q180" s="45"/>
      <c r="R180" s="45"/>
      <c r="S180" s="45"/>
      <c r="T180" s="45"/>
      <c r="U180" s="41"/>
      <c r="V180" s="41"/>
      <c r="W180" s="41"/>
      <c r="X180" s="41"/>
      <c r="Y180" s="41"/>
      <c r="Z180" s="41"/>
      <c r="AA180" s="41"/>
      <c r="AB180" s="41"/>
      <c r="AC180" s="41"/>
      <c r="AD180" s="41"/>
      <c r="AE180" s="41"/>
      <c r="AF180" s="41"/>
      <c r="AG180" s="41"/>
      <c r="AH180" s="41"/>
      <c r="AI180" s="41"/>
      <c r="AJ180" s="41"/>
      <c r="AK180" s="41"/>
      <c r="AL180" s="41"/>
      <c r="AM180" s="41"/>
      <c r="AN180" s="41"/>
      <c r="AO180" s="41"/>
    </row>
    <row r="181" spans="2:41">
      <c r="B181" s="41"/>
      <c r="C181" s="41"/>
      <c r="D181" s="41"/>
      <c r="E181" s="41"/>
      <c r="F181" s="41"/>
      <c r="G181" s="41"/>
      <c r="H181" s="41"/>
      <c r="I181" s="41"/>
      <c r="J181" s="41"/>
      <c r="K181" s="45"/>
      <c r="L181" s="45"/>
      <c r="M181" s="45"/>
      <c r="N181" s="45"/>
      <c r="O181" s="45"/>
      <c r="P181" s="45"/>
      <c r="Q181" s="45"/>
      <c r="R181" s="45"/>
      <c r="S181" s="45"/>
      <c r="T181" s="45"/>
      <c r="U181" s="41"/>
      <c r="V181" s="41"/>
      <c r="W181" s="41"/>
      <c r="X181" s="41"/>
      <c r="Y181" s="41"/>
      <c r="Z181" s="41"/>
      <c r="AA181" s="41"/>
      <c r="AB181" s="41"/>
      <c r="AC181" s="41"/>
      <c r="AD181" s="41"/>
      <c r="AE181" s="41"/>
      <c r="AF181" s="41"/>
      <c r="AG181" s="41"/>
      <c r="AH181" s="41"/>
      <c r="AI181" s="41"/>
      <c r="AJ181" s="41"/>
      <c r="AK181" s="41"/>
      <c r="AL181" s="41"/>
      <c r="AM181" s="41"/>
      <c r="AN181" s="41"/>
      <c r="AO181" s="41"/>
    </row>
    <row r="182" spans="2:41">
      <c r="B182" s="41"/>
      <c r="C182" s="41"/>
      <c r="D182" s="41"/>
      <c r="E182" s="41"/>
      <c r="F182" s="41"/>
      <c r="G182" s="41"/>
      <c r="H182" s="41"/>
      <c r="I182" s="41"/>
      <c r="J182" s="41"/>
      <c r="K182" s="45"/>
      <c r="L182" s="45"/>
      <c r="M182" s="45"/>
      <c r="N182" s="45"/>
      <c r="O182" s="45"/>
      <c r="P182" s="45"/>
      <c r="Q182" s="45"/>
      <c r="R182" s="45"/>
      <c r="S182" s="45"/>
      <c r="T182" s="45"/>
      <c r="U182" s="41"/>
      <c r="V182" s="41"/>
      <c r="W182" s="41"/>
      <c r="X182" s="41"/>
      <c r="Y182" s="41"/>
      <c r="Z182" s="41"/>
      <c r="AA182" s="41"/>
      <c r="AB182" s="41"/>
      <c r="AC182" s="41"/>
      <c r="AD182" s="41"/>
      <c r="AE182" s="41"/>
      <c r="AF182" s="41"/>
      <c r="AG182" s="41"/>
      <c r="AH182" s="41"/>
      <c r="AI182" s="41"/>
      <c r="AJ182" s="41"/>
      <c r="AK182" s="41"/>
      <c r="AL182" s="41"/>
      <c r="AM182" s="41"/>
      <c r="AN182" s="41"/>
      <c r="AO182" s="41"/>
    </row>
    <row r="183" spans="2:41">
      <c r="B183" s="41"/>
      <c r="C183" s="41"/>
      <c r="D183" s="41"/>
      <c r="E183" s="41"/>
      <c r="F183" s="41"/>
      <c r="G183" s="41"/>
      <c r="H183" s="41"/>
      <c r="I183" s="41"/>
      <c r="J183" s="41"/>
      <c r="K183" s="45"/>
      <c r="L183" s="45"/>
      <c r="M183" s="45"/>
      <c r="N183" s="45"/>
      <c r="O183" s="45"/>
      <c r="P183" s="45"/>
      <c r="Q183" s="45"/>
      <c r="R183" s="45"/>
      <c r="S183" s="45"/>
      <c r="T183" s="45"/>
      <c r="U183" s="41"/>
      <c r="V183" s="41"/>
      <c r="W183" s="41"/>
      <c r="X183" s="41"/>
      <c r="Y183" s="41"/>
      <c r="Z183" s="41"/>
      <c r="AA183" s="41"/>
      <c r="AB183" s="41"/>
      <c r="AC183" s="41"/>
      <c r="AD183" s="41"/>
      <c r="AE183" s="41"/>
      <c r="AF183" s="41"/>
      <c r="AG183" s="41"/>
      <c r="AH183" s="41"/>
      <c r="AI183" s="41"/>
      <c r="AJ183" s="41"/>
      <c r="AK183" s="41"/>
      <c r="AL183" s="41"/>
      <c r="AM183" s="41"/>
      <c r="AN183" s="41"/>
      <c r="AO183" s="41"/>
    </row>
    <row r="184" spans="2:41">
      <c r="B184" s="41"/>
      <c r="C184" s="41"/>
      <c r="D184" s="41"/>
      <c r="E184" s="41"/>
      <c r="F184" s="41"/>
      <c r="G184" s="41"/>
      <c r="H184" s="41"/>
      <c r="I184" s="41"/>
      <c r="J184" s="41"/>
      <c r="K184" s="45"/>
      <c r="L184" s="45"/>
      <c r="M184" s="45"/>
      <c r="N184" s="45"/>
      <c r="O184" s="45"/>
      <c r="P184" s="45"/>
      <c r="Q184" s="45"/>
      <c r="R184" s="45"/>
      <c r="S184" s="45"/>
      <c r="T184" s="45"/>
      <c r="U184" s="41"/>
      <c r="V184" s="41"/>
      <c r="W184" s="41"/>
      <c r="X184" s="41"/>
      <c r="Y184" s="41"/>
      <c r="Z184" s="41"/>
      <c r="AA184" s="41"/>
      <c r="AB184" s="41"/>
      <c r="AC184" s="41"/>
      <c r="AD184" s="41"/>
      <c r="AE184" s="41"/>
      <c r="AF184" s="41"/>
      <c r="AG184" s="41"/>
      <c r="AH184" s="41"/>
      <c r="AI184" s="41"/>
      <c r="AJ184" s="41"/>
      <c r="AK184" s="41"/>
      <c r="AL184" s="41"/>
      <c r="AM184" s="41"/>
      <c r="AN184" s="41"/>
      <c r="AO184" s="41"/>
    </row>
    <row r="185" spans="2:41">
      <c r="B185" s="41"/>
      <c r="C185" s="41"/>
      <c r="D185" s="41"/>
      <c r="E185" s="41"/>
      <c r="F185" s="41"/>
      <c r="G185" s="41"/>
      <c r="H185" s="41"/>
      <c r="I185" s="41"/>
      <c r="J185" s="41"/>
      <c r="K185" s="45"/>
      <c r="L185" s="45"/>
      <c r="M185" s="45"/>
      <c r="N185" s="45"/>
      <c r="O185" s="45"/>
      <c r="P185" s="45"/>
      <c r="Q185" s="45"/>
      <c r="R185" s="45"/>
      <c r="S185" s="45"/>
      <c r="T185" s="45"/>
      <c r="U185" s="41"/>
      <c r="V185" s="41"/>
      <c r="W185" s="41"/>
      <c r="X185" s="41"/>
      <c r="Y185" s="41"/>
      <c r="Z185" s="41"/>
      <c r="AA185" s="41"/>
      <c r="AB185" s="41"/>
      <c r="AC185" s="41"/>
      <c r="AD185" s="41"/>
      <c r="AE185" s="41"/>
      <c r="AF185" s="41"/>
      <c r="AG185" s="41"/>
      <c r="AH185" s="41"/>
      <c r="AI185" s="41"/>
      <c r="AJ185" s="41"/>
      <c r="AK185" s="41"/>
      <c r="AL185" s="41"/>
      <c r="AM185" s="41"/>
      <c r="AN185" s="41"/>
      <c r="AO185" s="41"/>
    </row>
    <row r="186" spans="2:41">
      <c r="B186" s="41"/>
      <c r="C186" s="41"/>
      <c r="D186" s="41"/>
      <c r="E186" s="41"/>
      <c r="F186" s="41"/>
      <c r="G186" s="41"/>
      <c r="H186" s="41"/>
      <c r="I186" s="41"/>
      <c r="J186" s="41"/>
      <c r="K186" s="45"/>
      <c r="L186" s="45"/>
      <c r="M186" s="45"/>
      <c r="N186" s="45"/>
      <c r="O186" s="45"/>
      <c r="P186" s="45"/>
      <c r="Q186" s="45"/>
      <c r="R186" s="45"/>
      <c r="S186" s="45"/>
      <c r="T186" s="45"/>
      <c r="U186" s="41"/>
      <c r="V186" s="41"/>
      <c r="W186" s="41"/>
      <c r="X186" s="41"/>
      <c r="Y186" s="41"/>
      <c r="Z186" s="41"/>
      <c r="AA186" s="41"/>
      <c r="AB186" s="41"/>
      <c r="AC186" s="41"/>
      <c r="AD186" s="41"/>
      <c r="AE186" s="41"/>
      <c r="AF186" s="41"/>
      <c r="AG186" s="41"/>
      <c r="AH186" s="41"/>
      <c r="AI186" s="41"/>
      <c r="AJ186" s="41"/>
      <c r="AK186" s="41"/>
      <c r="AL186" s="41"/>
      <c r="AM186" s="41"/>
      <c r="AN186" s="41"/>
      <c r="AO186" s="41"/>
    </row>
    <row r="187" spans="2:41">
      <c r="B187" s="41"/>
      <c r="C187" s="41"/>
      <c r="D187" s="41"/>
      <c r="E187" s="41"/>
      <c r="F187" s="41"/>
      <c r="G187" s="41"/>
      <c r="H187" s="41"/>
      <c r="I187" s="41"/>
      <c r="J187" s="41"/>
      <c r="K187" s="45"/>
      <c r="L187" s="45"/>
      <c r="M187" s="45"/>
      <c r="N187" s="45"/>
      <c r="O187" s="45"/>
      <c r="P187" s="45"/>
      <c r="Q187" s="45"/>
      <c r="R187" s="45"/>
      <c r="S187" s="45"/>
      <c r="T187" s="45"/>
      <c r="U187" s="41"/>
      <c r="V187" s="41"/>
      <c r="W187" s="41"/>
      <c r="X187" s="41"/>
      <c r="Y187" s="41"/>
      <c r="Z187" s="41"/>
      <c r="AA187" s="41"/>
      <c r="AB187" s="41"/>
      <c r="AC187" s="41"/>
      <c r="AD187" s="41"/>
      <c r="AE187" s="41"/>
      <c r="AF187" s="41"/>
      <c r="AG187" s="41"/>
      <c r="AH187" s="41"/>
      <c r="AI187" s="41"/>
      <c r="AJ187" s="41"/>
      <c r="AK187" s="41"/>
      <c r="AL187" s="41"/>
      <c r="AM187" s="41"/>
      <c r="AN187" s="41"/>
      <c r="AO187" s="41"/>
    </row>
    <row r="188" spans="2:41">
      <c r="B188" s="41"/>
      <c r="C188" s="41"/>
      <c r="D188" s="41"/>
      <c r="E188" s="41"/>
      <c r="F188" s="41"/>
      <c r="G188" s="41"/>
      <c r="H188" s="41"/>
      <c r="I188" s="41"/>
      <c r="J188" s="41"/>
      <c r="K188" s="45"/>
      <c r="L188" s="45"/>
      <c r="M188" s="45"/>
      <c r="N188" s="45"/>
      <c r="O188" s="45"/>
      <c r="P188" s="45"/>
      <c r="Q188" s="45"/>
      <c r="R188" s="45"/>
      <c r="S188" s="45"/>
      <c r="T188" s="45"/>
      <c r="U188" s="41"/>
      <c r="V188" s="41"/>
      <c r="W188" s="41"/>
      <c r="X188" s="41"/>
      <c r="Y188" s="41"/>
      <c r="Z188" s="41"/>
      <c r="AA188" s="41"/>
      <c r="AB188" s="41"/>
      <c r="AC188" s="41"/>
      <c r="AD188" s="41"/>
      <c r="AE188" s="41"/>
      <c r="AF188" s="41"/>
      <c r="AG188" s="41"/>
      <c r="AH188" s="41"/>
      <c r="AI188" s="41"/>
      <c r="AJ188" s="41"/>
      <c r="AK188" s="41"/>
      <c r="AL188" s="41"/>
      <c r="AM188" s="41"/>
      <c r="AN188" s="41"/>
      <c r="AO188" s="41"/>
    </row>
    <row r="189" spans="2:41">
      <c r="B189" s="41"/>
      <c r="C189" s="41"/>
      <c r="D189" s="41"/>
      <c r="E189" s="41"/>
      <c r="F189" s="41"/>
      <c r="G189" s="41"/>
      <c r="H189" s="41"/>
      <c r="I189" s="41"/>
      <c r="J189" s="41"/>
      <c r="K189" s="45"/>
      <c r="L189" s="45"/>
      <c r="M189" s="45"/>
      <c r="N189" s="45"/>
      <c r="O189" s="45"/>
      <c r="P189" s="45"/>
      <c r="Q189" s="45"/>
      <c r="R189" s="45"/>
      <c r="S189" s="45"/>
      <c r="T189" s="45"/>
      <c r="U189" s="41"/>
      <c r="V189" s="41"/>
      <c r="W189" s="41"/>
      <c r="X189" s="41"/>
      <c r="Y189" s="41"/>
      <c r="Z189" s="41"/>
      <c r="AA189" s="41"/>
      <c r="AB189" s="41"/>
      <c r="AC189" s="41"/>
      <c r="AD189" s="41"/>
      <c r="AE189" s="41"/>
      <c r="AF189" s="41"/>
      <c r="AG189" s="41"/>
      <c r="AH189" s="41"/>
      <c r="AI189" s="41"/>
      <c r="AJ189" s="41"/>
      <c r="AK189" s="41"/>
      <c r="AL189" s="41"/>
      <c r="AM189" s="41"/>
      <c r="AN189" s="41"/>
      <c r="AO189" s="41"/>
    </row>
    <row r="190" spans="2:41">
      <c r="B190" s="41"/>
      <c r="C190" s="41"/>
      <c r="D190" s="41"/>
      <c r="E190" s="41"/>
      <c r="F190" s="41"/>
      <c r="G190" s="41"/>
      <c r="H190" s="41"/>
      <c r="I190" s="41"/>
      <c r="J190" s="41"/>
      <c r="K190" s="45"/>
      <c r="L190" s="45"/>
      <c r="M190" s="45"/>
      <c r="N190" s="45"/>
      <c r="O190" s="45"/>
      <c r="P190" s="45"/>
      <c r="Q190" s="45"/>
      <c r="R190" s="45"/>
      <c r="S190" s="45"/>
      <c r="T190" s="45"/>
      <c r="U190" s="41"/>
      <c r="V190" s="41"/>
      <c r="W190" s="41"/>
      <c r="X190" s="41"/>
      <c r="Y190" s="41"/>
      <c r="Z190" s="41"/>
      <c r="AA190" s="41"/>
      <c r="AB190" s="41"/>
      <c r="AC190" s="41"/>
      <c r="AD190" s="41"/>
      <c r="AE190" s="41"/>
      <c r="AF190" s="41"/>
      <c r="AG190" s="41"/>
      <c r="AH190" s="41"/>
      <c r="AI190" s="41"/>
      <c r="AJ190" s="41"/>
      <c r="AK190" s="41"/>
      <c r="AL190" s="41"/>
      <c r="AM190" s="41"/>
      <c r="AN190" s="41"/>
      <c r="AO190" s="41"/>
    </row>
    <row r="191" spans="2:41">
      <c r="B191" s="41"/>
      <c r="C191" s="41"/>
      <c r="D191" s="41"/>
      <c r="E191" s="41"/>
      <c r="F191" s="41"/>
      <c r="G191" s="41"/>
      <c r="H191" s="41"/>
      <c r="I191" s="41"/>
      <c r="J191" s="41"/>
      <c r="K191" s="45"/>
      <c r="L191" s="45"/>
      <c r="M191" s="45"/>
      <c r="N191" s="45"/>
      <c r="O191" s="45"/>
      <c r="P191" s="45"/>
      <c r="Q191" s="45"/>
      <c r="R191" s="45"/>
      <c r="S191" s="45"/>
      <c r="T191" s="45"/>
      <c r="U191" s="41"/>
      <c r="V191" s="41"/>
      <c r="W191" s="41"/>
      <c r="X191" s="41"/>
      <c r="Y191" s="41"/>
      <c r="Z191" s="41"/>
      <c r="AA191" s="41"/>
      <c r="AB191" s="41"/>
      <c r="AC191" s="41"/>
      <c r="AD191" s="41"/>
      <c r="AE191" s="41"/>
      <c r="AF191" s="41"/>
      <c r="AG191" s="41"/>
      <c r="AH191" s="41"/>
      <c r="AI191" s="41"/>
      <c r="AJ191" s="41"/>
      <c r="AK191" s="41"/>
      <c r="AL191" s="41"/>
      <c r="AM191" s="41"/>
      <c r="AN191" s="41"/>
      <c r="AO191" s="41"/>
    </row>
    <row r="192" spans="2:41">
      <c r="B192" s="41"/>
      <c r="C192" s="41"/>
      <c r="D192" s="41"/>
      <c r="E192" s="41"/>
      <c r="F192" s="41"/>
      <c r="G192" s="41"/>
      <c r="H192" s="41"/>
      <c r="I192" s="41"/>
      <c r="J192" s="41"/>
      <c r="K192" s="45"/>
      <c r="L192" s="45"/>
      <c r="M192" s="45"/>
      <c r="N192" s="45"/>
      <c r="O192" s="45"/>
      <c r="P192" s="45"/>
      <c r="Q192" s="45"/>
      <c r="R192" s="45"/>
      <c r="S192" s="45"/>
      <c r="T192" s="45"/>
      <c r="U192" s="41"/>
      <c r="V192" s="41"/>
      <c r="W192" s="41"/>
      <c r="X192" s="41"/>
      <c r="Y192" s="41"/>
      <c r="Z192" s="41"/>
      <c r="AA192" s="41"/>
      <c r="AB192" s="41"/>
      <c r="AC192" s="41"/>
      <c r="AD192" s="41"/>
      <c r="AE192" s="41"/>
      <c r="AF192" s="41"/>
      <c r="AG192" s="41"/>
      <c r="AH192" s="41"/>
      <c r="AI192" s="41"/>
      <c r="AJ192" s="41"/>
      <c r="AK192" s="41"/>
      <c r="AL192" s="41"/>
      <c r="AM192" s="41"/>
      <c r="AN192" s="41"/>
      <c r="AO192" s="41"/>
    </row>
    <row r="193" spans="2: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row>
    <row r="194" spans="2: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row>
    <row r="195" spans="2: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row>
  </sheetData>
  <mergeCells count="1">
    <mergeCell ref="B36:C36"/>
  </mergeCells>
  <printOptions gridLines="1" gridLinesSet="0"/>
  <pageMargins left="0.75" right="0.75" top="1" bottom="1" header="0.5" footer="0.5"/>
  <pageSetup scale="21" orientation="portrait" horizontalDpi="300" verticalDpi="300"/>
  <headerFooter alignWithMargins="0">
    <oddHeader>&amp;A</oddHeader>
    <oddFooter>Page &amp;P</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
  <sheetViews>
    <sheetView tabSelected="1" workbookViewId="0">
      <selection activeCell="D16" sqref="D16"/>
    </sheetView>
  </sheetViews>
  <sheetFormatPr baseColWidth="10" defaultRowHeight="15" x14ac:dyDescent="0"/>
  <cols>
    <col min="2" max="7" width="10.83203125" style="1"/>
  </cols>
  <sheetData>
    <row r="2" spans="2:5" ht="30">
      <c r="B2" s="21" t="s">
        <v>23</v>
      </c>
      <c r="C2" s="22" t="s">
        <v>24</v>
      </c>
      <c r="D2" s="22" t="s">
        <v>25</v>
      </c>
      <c r="E2" s="19" t="s">
        <v>26</v>
      </c>
    </row>
    <row r="3" spans="2:5">
      <c r="B3" s="1">
        <v>1</v>
      </c>
      <c r="C3" s="1">
        <v>920</v>
      </c>
      <c r="D3" s="1">
        <v>13</v>
      </c>
      <c r="E3" s="20">
        <f>$C$18</f>
        <v>884.4666666666667</v>
      </c>
    </row>
    <row r="4" spans="2:5">
      <c r="B4" s="1">
        <v>2</v>
      </c>
      <c r="C4" s="1">
        <v>893</v>
      </c>
      <c r="D4" s="1">
        <v>4</v>
      </c>
      <c r="E4" s="20">
        <f t="shared" ref="E4:E17" si="0">$C$18</f>
        <v>884.4666666666667</v>
      </c>
    </row>
    <row r="5" spans="2:5">
      <c r="B5" s="1">
        <v>3</v>
      </c>
      <c r="C5" s="1">
        <v>849</v>
      </c>
      <c r="D5" s="1">
        <v>3</v>
      </c>
      <c r="E5" s="20">
        <f t="shared" si="0"/>
        <v>884.4666666666667</v>
      </c>
    </row>
    <row r="6" spans="2:5">
      <c r="B6" s="1">
        <v>4</v>
      </c>
      <c r="C6" s="1">
        <v>789</v>
      </c>
      <c r="D6" s="1">
        <v>22</v>
      </c>
      <c r="E6" s="20">
        <f t="shared" si="0"/>
        <v>884.4666666666667</v>
      </c>
    </row>
    <row r="7" spans="2:5">
      <c r="B7" s="1">
        <v>5</v>
      </c>
      <c r="C7" s="1">
        <v>802</v>
      </c>
      <c r="D7" s="1">
        <v>13</v>
      </c>
      <c r="E7" s="20">
        <f t="shared" si="0"/>
        <v>884.4666666666667</v>
      </c>
    </row>
    <row r="8" spans="2:5">
      <c r="B8" s="1">
        <v>6</v>
      </c>
      <c r="C8" s="1">
        <v>910</v>
      </c>
      <c r="D8" s="1">
        <v>6</v>
      </c>
      <c r="E8" s="20">
        <f t="shared" si="0"/>
        <v>884.4666666666667</v>
      </c>
    </row>
    <row r="9" spans="2:5">
      <c r="B9" s="1">
        <v>7</v>
      </c>
      <c r="C9" s="1">
        <v>938</v>
      </c>
      <c r="D9" s="1">
        <v>12</v>
      </c>
      <c r="E9" s="20">
        <f t="shared" si="0"/>
        <v>884.4666666666667</v>
      </c>
    </row>
    <row r="10" spans="2:5">
      <c r="B10" s="1">
        <v>8</v>
      </c>
      <c r="C10" s="1">
        <v>976</v>
      </c>
      <c r="D10" s="1">
        <v>19</v>
      </c>
      <c r="E10" s="20">
        <f t="shared" si="0"/>
        <v>884.4666666666667</v>
      </c>
    </row>
    <row r="11" spans="2:5">
      <c r="B11" s="1">
        <v>9</v>
      </c>
      <c r="C11" s="1">
        <v>936</v>
      </c>
      <c r="D11" s="1">
        <v>2</v>
      </c>
      <c r="E11" s="20">
        <f t="shared" si="0"/>
        <v>884.4666666666667</v>
      </c>
    </row>
    <row r="12" spans="2:5">
      <c r="B12" s="1">
        <v>10</v>
      </c>
      <c r="C12" s="1">
        <v>857</v>
      </c>
      <c r="D12" s="1">
        <v>17</v>
      </c>
      <c r="E12" s="20">
        <f t="shared" si="0"/>
        <v>884.4666666666667</v>
      </c>
    </row>
    <row r="13" spans="2:5">
      <c r="B13" s="1">
        <v>11</v>
      </c>
      <c r="C13" s="1">
        <v>820</v>
      </c>
      <c r="D13" s="1">
        <v>4</v>
      </c>
      <c r="E13" s="20">
        <f t="shared" si="0"/>
        <v>884.4666666666667</v>
      </c>
    </row>
    <row r="14" spans="2:5">
      <c r="B14" s="1">
        <v>12</v>
      </c>
      <c r="C14" s="1">
        <v>853</v>
      </c>
      <c r="D14" s="1">
        <v>12</v>
      </c>
      <c r="E14" s="20">
        <f t="shared" si="0"/>
        <v>884.4666666666667</v>
      </c>
    </row>
    <row r="15" spans="2:5">
      <c r="B15" s="1">
        <v>13</v>
      </c>
      <c r="C15" s="1">
        <v>947</v>
      </c>
      <c r="D15" s="1">
        <v>4</v>
      </c>
      <c r="E15" s="20">
        <f t="shared" si="0"/>
        <v>884.4666666666667</v>
      </c>
    </row>
    <row r="16" spans="2:5">
      <c r="B16" s="1">
        <v>14</v>
      </c>
      <c r="C16" s="1">
        <v>930</v>
      </c>
      <c r="D16" s="1">
        <v>21</v>
      </c>
      <c r="E16" s="20">
        <f t="shared" si="0"/>
        <v>884.4666666666667</v>
      </c>
    </row>
    <row r="17" spans="2:5">
      <c r="B17" s="23">
        <v>15</v>
      </c>
      <c r="C17" s="23">
        <v>847</v>
      </c>
      <c r="D17" s="23">
        <v>6</v>
      </c>
      <c r="E17" s="20">
        <f t="shared" si="0"/>
        <v>884.4666666666667</v>
      </c>
    </row>
    <row r="18" spans="2:5">
      <c r="C18" s="20">
        <f>AVERAGE(C3:C17)</f>
        <v>884.4666666666667</v>
      </c>
    </row>
    <row r="19" spans="2:5" ht="16" thickBot="1"/>
    <row r="20" spans="2:5">
      <c r="B20" s="100" t="s">
        <v>27</v>
      </c>
      <c r="C20" s="101"/>
      <c r="D20" s="101"/>
      <c r="E20" s="102"/>
    </row>
    <row r="21" spans="2:5">
      <c r="B21" s="103"/>
      <c r="C21" s="104"/>
      <c r="D21" s="104"/>
      <c r="E21" s="105"/>
    </row>
    <row r="22" spans="2:5">
      <c r="B22" s="103"/>
      <c r="C22" s="104"/>
      <c r="D22" s="104"/>
      <c r="E22" s="105"/>
    </row>
    <row r="23" spans="2:5">
      <c r="B23" s="103"/>
      <c r="C23" s="104"/>
      <c r="D23" s="104"/>
      <c r="E23" s="105"/>
    </row>
    <row r="24" spans="2:5">
      <c r="B24" s="103"/>
      <c r="C24" s="104"/>
      <c r="D24" s="104"/>
      <c r="E24" s="105"/>
    </row>
    <row r="25" spans="2:5">
      <c r="B25" s="103"/>
      <c r="C25" s="104"/>
      <c r="D25" s="104"/>
      <c r="E25" s="105"/>
    </row>
    <row r="26" spans="2:5">
      <c r="B26" s="103"/>
      <c r="C26" s="104"/>
      <c r="D26" s="104"/>
      <c r="E26" s="105"/>
    </row>
    <row r="27" spans="2:5" ht="16" thickBot="1">
      <c r="B27" s="106"/>
      <c r="C27" s="107"/>
      <c r="D27" s="107"/>
      <c r="E27" s="108"/>
    </row>
  </sheetData>
  <mergeCells count="1">
    <mergeCell ref="B20:E2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Primera pregunta</vt:lpstr>
      <vt:lpstr>Segunda pregunta</vt:lpstr>
      <vt:lpstr>Tercera pregunta</vt:lpstr>
      <vt:lpstr>Cuarta pregunta</vt:lpstr>
    </vt:vector>
  </TitlesOfParts>
  <Company>Leon y Parra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Leon</dc:creator>
  <cp:lastModifiedBy>Enrique Leon</cp:lastModifiedBy>
  <dcterms:created xsi:type="dcterms:W3CDTF">2018-11-08T23:50:49Z</dcterms:created>
  <dcterms:modified xsi:type="dcterms:W3CDTF">2018-11-20T16:25:25Z</dcterms:modified>
</cp:coreProperties>
</file>