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6660" yWindow="0" windowWidth="20640" windowHeight="15960" tabRatio="500"/>
  </bookViews>
  <sheets>
    <sheet name="Primera pregunta" sheetId="1" r:id="rId1"/>
    <sheet name="Segunda pregunta" sheetId="6" r:id="rId2"/>
    <sheet name="Tercera pregunta." sheetId="4" r:id="rId3"/>
  </sheets>
  <externalReferences>
    <externalReference r:id="rId4"/>
    <externalReference r:id="rId5"/>
  </externalReferences>
  <definedNames>
    <definedName name="units" localSheetId="1">'Segunda pregunta'!$E$5</definedName>
    <definedName name="units" localSheetId="2">[1]Colas!$E$5</definedName>
    <definedName name="units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6" l="1"/>
  <c r="J33" i="6"/>
  <c r="I32" i="6"/>
  <c r="J32" i="6"/>
  <c r="I31" i="6"/>
  <c r="J31" i="6"/>
  <c r="I30" i="6"/>
  <c r="J30" i="6"/>
  <c r="I29" i="6"/>
  <c r="J29" i="6"/>
  <c r="H26" i="6"/>
  <c r="H25" i="6"/>
  <c r="H24" i="6"/>
  <c r="O5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5" i="6"/>
  <c r="P35" i="6"/>
  <c r="O36" i="6"/>
  <c r="P36" i="6"/>
  <c r="O37" i="6"/>
  <c r="P37" i="6"/>
  <c r="O38" i="6"/>
  <c r="P38" i="6"/>
  <c r="O39" i="6"/>
  <c r="P39" i="6"/>
  <c r="O40" i="6"/>
  <c r="P40" i="6"/>
  <c r="O41" i="6"/>
  <c r="P41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N47" i="6"/>
  <c r="L1" i="6"/>
  <c r="O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Q3" i="6"/>
  <c r="L2" i="6"/>
  <c r="L3" i="6"/>
  <c r="L5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7" i="6"/>
  <c r="N8" i="6"/>
  <c r="N9" i="6"/>
  <c r="N10" i="6"/>
  <c r="N11" i="6"/>
  <c r="N5" i="6"/>
  <c r="F12" i="6"/>
  <c r="F7" i="6"/>
  <c r="F8" i="6"/>
  <c r="F10" i="6"/>
  <c r="F11" i="6"/>
  <c r="H11" i="6"/>
  <c r="G11" i="6"/>
  <c r="H10" i="6"/>
  <c r="G10" i="6"/>
  <c r="F6" i="6"/>
  <c r="F9" i="6"/>
  <c r="B5" i="6"/>
  <c r="F3" i="6"/>
  <c r="F2" i="6"/>
  <c r="G13" i="4"/>
  <c r="F3" i="4"/>
  <c r="F4" i="4"/>
  <c r="F5" i="4"/>
  <c r="F6" i="4"/>
  <c r="F7" i="4"/>
  <c r="F8" i="4"/>
  <c r="F9" i="4"/>
  <c r="F10" i="4"/>
  <c r="F11" i="4"/>
  <c r="H13" i="4"/>
  <c r="I13" i="4"/>
  <c r="J13" i="4"/>
  <c r="K13" i="4"/>
  <c r="L13" i="4"/>
  <c r="L14" i="4"/>
  <c r="L15" i="4"/>
  <c r="L16" i="4"/>
  <c r="K14" i="4"/>
  <c r="K15" i="4"/>
  <c r="K16" i="4"/>
  <c r="J14" i="4"/>
  <c r="J15" i="4"/>
  <c r="J16" i="4"/>
  <c r="I14" i="4"/>
  <c r="I15" i="4"/>
  <c r="I16" i="4"/>
  <c r="H14" i="4"/>
  <c r="H15" i="4"/>
  <c r="H16" i="4"/>
  <c r="G14" i="4"/>
  <c r="G15" i="4"/>
  <c r="G16" i="4"/>
  <c r="D13" i="4"/>
</calcChain>
</file>

<file path=xl/sharedStrings.xml><?xml version="1.0" encoding="utf-8"?>
<sst xmlns="http://schemas.openxmlformats.org/spreadsheetml/2006/main" count="88" uniqueCount="81">
  <si>
    <t>X1 = Profesor A asignado al curso C1</t>
  </si>
  <si>
    <t>X3 = Profesor A asignado al curso C3</t>
  </si>
  <si>
    <t>X2 = Profesor A asignado al curso C2</t>
  </si>
  <si>
    <t>X4 = Profesor B asignado al curso C1</t>
  </si>
  <si>
    <t>X5 = Profesor B asignado al curso C2</t>
  </si>
  <si>
    <t>X6 = Profesor B asignado al curso C3</t>
  </si>
  <si>
    <t>X7 = Profesor C asignado al curso C1</t>
  </si>
  <si>
    <t>X8 = Profesor C asignado al curso C2</t>
  </si>
  <si>
    <t>X9 = Profesor C asignado al curso C3</t>
  </si>
  <si>
    <t>FO Max Z = 5X1 + 7X2 + 9X3 + 8X4 + 2X5 + 10X6 + 5X7 + 3X8 + 8X9</t>
  </si>
  <si>
    <t>SUJETO A :</t>
  </si>
  <si>
    <t>X1 + X2 + X3 = 1</t>
  </si>
  <si>
    <t>X4 + X5 + X6 = 1</t>
  </si>
  <si>
    <t>X7 + X8 + X9 = 1</t>
  </si>
  <si>
    <t>X1 + X4 + X7 = 1</t>
  </si>
  <si>
    <t>X2 + X5 + X8 = 1</t>
  </si>
  <si>
    <t>X3 + X6 + X9 = 1</t>
  </si>
  <si>
    <t>Xi ≥ 0</t>
  </si>
  <si>
    <t>Xi, binarias</t>
  </si>
  <si>
    <t>M/M/s queuing computations</t>
  </si>
  <si>
    <t>lambda/mu</t>
  </si>
  <si>
    <t>s-1</t>
  </si>
  <si>
    <t>THE ARRIVAL RATE SHOULD BE LESS THAN THE OVERALL SERVICE RATE!</t>
  </si>
  <si>
    <t>Arrival rate</t>
  </si>
  <si>
    <t>Assumes Poisson process for</t>
  </si>
  <si>
    <t>/s</t>
  </si>
  <si>
    <t xml:space="preserve"> </t>
  </si>
  <si>
    <t xml:space="preserve">Service rate </t>
  </si>
  <si>
    <t>arrivals and services.</t>
  </si>
  <si>
    <t xml:space="preserve"> s factorial =</t>
  </si>
  <si>
    <t xml:space="preserve">Number of servers </t>
  </si>
  <si>
    <t xml:space="preserve">  (max of 40)</t>
  </si>
  <si>
    <t>Time Unit</t>
  </si>
  <si>
    <t>hour</t>
  </si>
  <si>
    <t>P(0) =</t>
  </si>
  <si>
    <t>Utilization</t>
  </si>
  <si>
    <t>P(n)</t>
  </si>
  <si>
    <t>P(0), probability that the system is empty</t>
  </si>
  <si>
    <t>Lq, expected queue length</t>
  </si>
  <si>
    <t>L, expected number in system</t>
  </si>
  <si>
    <t>Wq, expected time in queue</t>
  </si>
  <si>
    <t>W, expected total time in system</t>
  </si>
  <si>
    <t>Probability that a customer waits</t>
  </si>
  <si>
    <t>Cs</t>
  </si>
  <si>
    <t>Cw</t>
  </si>
  <si>
    <t>F</t>
  </si>
  <si>
    <t>C</t>
  </si>
  <si>
    <t>A</t>
  </si>
  <si>
    <t>B</t>
  </si>
  <si>
    <t>Actividad</t>
  </si>
  <si>
    <t>Tn</t>
  </si>
  <si>
    <t>Ta</t>
  </si>
  <si>
    <t>Cn</t>
  </si>
  <si>
    <t>Ca</t>
  </si>
  <si>
    <t>Ic</t>
  </si>
  <si>
    <t>Meta</t>
  </si>
  <si>
    <t>Queda en 26 días</t>
  </si>
  <si>
    <t>D</t>
  </si>
  <si>
    <t>Menor el costo</t>
  </si>
  <si>
    <t>E</t>
  </si>
  <si>
    <t>G</t>
  </si>
  <si>
    <t>H</t>
  </si>
  <si>
    <t>I</t>
  </si>
  <si>
    <t>J</t>
  </si>
  <si>
    <t>K</t>
  </si>
  <si>
    <t>Costo Directo</t>
  </si>
  <si>
    <t>Costo Indirecto</t>
  </si>
  <si>
    <t>Multa</t>
  </si>
  <si>
    <t>Costo Total</t>
  </si>
  <si>
    <t>l</t>
  </si>
  <si>
    <t>µ</t>
  </si>
  <si>
    <t>K o C</t>
  </si>
  <si>
    <t>Ls</t>
  </si>
  <si>
    <t>Total</t>
  </si>
  <si>
    <t>1 cola-varios servidores</t>
  </si>
  <si>
    <t>varios-varios</t>
  </si>
  <si>
    <t>2 pts.</t>
  </si>
  <si>
    <t>1 pt</t>
  </si>
  <si>
    <t>10 pts.</t>
  </si>
  <si>
    <t>1 pt cada costo, 2 puntos la respuesta</t>
  </si>
  <si>
    <t>R/ mejor una cola varios con 4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</si>
</sst>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00_)"/>
    <numFmt numFmtId="166" formatCode="_(&quot;₡&quot;* #,##0.00_);_(&quot;₡&quot;* \(#,##0.00\);_(&quot;₡&quot;* &quot;-&quot;??_);_(@_)"/>
    <numFmt numFmtId="167" formatCode="_(* #,##0.00_);_(* \(#,##0.00\);_(* &quot;-&quot;??_);_(@_)"/>
  </numFmts>
  <fonts count="2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Helv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37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4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ymbol"/>
      <family val="1"/>
      <charset val="2"/>
    </font>
    <font>
      <sz val="12"/>
      <name val="Times New Roman"/>
      <family val="1"/>
    </font>
    <font>
      <sz val="12"/>
      <color indexed="10"/>
      <name val="Arial"/>
      <family val="2"/>
    </font>
    <font>
      <b/>
      <sz val="1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  <xf numFmtId="166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64" fontId="5" fillId="2" borderId="0" xfId="11" applyFont="1" applyFill="1" applyBorder="1" applyAlignment="1" applyProtection="1">
      <alignment horizontal="left"/>
    </xf>
    <xf numFmtId="164" fontId="6" fillId="2" borderId="0" xfId="11" applyFont="1" applyFill="1" applyBorder="1"/>
    <xf numFmtId="164" fontId="6" fillId="2" borderId="0" xfId="11" applyFont="1" applyFill="1" applyBorder="1" applyProtection="1">
      <protection locked="0"/>
    </xf>
    <xf numFmtId="164" fontId="6" fillId="2" borderId="0" xfId="11" applyFont="1" applyFill="1" applyBorder="1" applyAlignment="1" applyProtection="1">
      <alignment horizontal="left"/>
      <protection locked="0"/>
    </xf>
    <xf numFmtId="164" fontId="6" fillId="2" borderId="0" xfId="11" applyFont="1" applyFill="1" applyBorder="1" applyAlignment="1" applyProtection="1">
      <alignment horizontal="left"/>
    </xf>
    <xf numFmtId="164" fontId="6" fillId="2" borderId="0" xfId="11" applyFont="1" applyFill="1" applyBorder="1" applyProtection="1"/>
    <xf numFmtId="164" fontId="7" fillId="2" borderId="0" xfId="11" applyFont="1" applyFill="1"/>
    <xf numFmtId="164" fontId="8" fillId="2" borderId="0" xfId="11" applyFont="1" applyFill="1" applyBorder="1" applyAlignment="1" applyProtection="1">
      <alignment horizontal="left"/>
    </xf>
    <xf numFmtId="164" fontId="9" fillId="2" borderId="1" xfId="11" applyFont="1" applyFill="1" applyBorder="1" applyProtection="1">
      <protection locked="0"/>
    </xf>
    <xf numFmtId="164" fontId="10" fillId="2" borderId="0" xfId="11" applyFont="1" applyFill="1" applyBorder="1" applyAlignment="1" applyProtection="1">
      <alignment horizontal="left"/>
      <protection locked="0"/>
    </xf>
    <xf numFmtId="37" fontId="6" fillId="2" borderId="0" xfId="11" applyNumberFormat="1" applyFont="1" applyFill="1" applyBorder="1" applyProtection="1"/>
    <xf numFmtId="164" fontId="9" fillId="2" borderId="2" xfId="11" applyFont="1" applyFill="1" applyBorder="1" applyProtection="1">
      <protection locked="0"/>
    </xf>
    <xf numFmtId="164" fontId="11" fillId="2" borderId="0" xfId="11" applyFont="1" applyFill="1" applyBorder="1" applyAlignment="1" applyProtection="1">
      <alignment horizontal="left"/>
      <protection locked="0"/>
    </xf>
    <xf numFmtId="164" fontId="12" fillId="2" borderId="0" xfId="11" applyFont="1" applyFill="1" applyBorder="1" applyProtection="1">
      <protection locked="0"/>
    </xf>
    <xf numFmtId="164" fontId="13" fillId="2" borderId="0" xfId="11" applyFont="1" applyFill="1" applyBorder="1" applyProtection="1"/>
    <xf numFmtId="164" fontId="8" fillId="2" borderId="0" xfId="11" applyFont="1" applyFill="1" applyBorder="1"/>
    <xf numFmtId="164" fontId="6" fillId="2" borderId="1" xfId="11" applyFont="1" applyFill="1" applyBorder="1"/>
    <xf numFmtId="10" fontId="8" fillId="2" borderId="0" xfId="11" applyNumberFormat="1" applyFont="1" applyFill="1" applyBorder="1" applyProtection="1"/>
    <xf numFmtId="164" fontId="6" fillId="2" borderId="0" xfId="11" applyFont="1" applyFill="1" applyBorder="1" applyAlignment="1" applyProtection="1">
      <alignment horizontal="right"/>
    </xf>
    <xf numFmtId="164" fontId="6" fillId="2" borderId="0" xfId="11" applyNumberFormat="1" applyFont="1" applyFill="1" applyBorder="1" applyProtection="1"/>
    <xf numFmtId="165" fontId="8" fillId="2" borderId="0" xfId="11" applyNumberFormat="1" applyFont="1" applyFill="1" applyBorder="1" applyProtection="1"/>
    <xf numFmtId="164" fontId="6" fillId="2" borderId="0" xfId="11" applyFont="1" applyFill="1" applyBorder="1" applyAlignment="1">
      <alignment horizontal="centerContinuous"/>
    </xf>
    <xf numFmtId="164" fontId="6" fillId="2" borderId="0" xfId="11" applyFont="1" applyFill="1" applyBorder="1" applyAlignment="1" applyProtection="1">
      <alignment horizontal="center"/>
    </xf>
    <xf numFmtId="37" fontId="6" fillId="2" borderId="0" xfId="11" applyNumberFormat="1" applyFont="1" applyFill="1" applyBorder="1" applyAlignment="1" applyProtection="1">
      <alignment horizontal="left"/>
    </xf>
    <xf numFmtId="10" fontId="6" fillId="2" borderId="0" xfId="11" applyNumberFormat="1" applyFont="1" applyFill="1" applyBorder="1" applyProtection="1"/>
    <xf numFmtId="0" fontId="15" fillId="0" borderId="0" xfId="24" applyFont="1" applyAlignment="1">
      <alignment horizontal="center"/>
    </xf>
    <xf numFmtId="0" fontId="16" fillId="0" borderId="0" xfId="24" applyFont="1" applyAlignment="1">
      <alignment horizontal="center"/>
    </xf>
    <xf numFmtId="0" fontId="14" fillId="0" borderId="0" xfId="24"/>
    <xf numFmtId="0" fontId="15" fillId="0" borderId="0" xfId="24" applyFont="1"/>
    <xf numFmtId="0" fontId="17" fillId="0" borderId="0" xfId="24" applyFont="1" applyAlignment="1">
      <alignment horizontal="center"/>
    </xf>
    <xf numFmtId="2" fontId="15" fillId="0" borderId="0" xfId="24" applyNumberFormat="1" applyFont="1" applyAlignment="1">
      <alignment horizontal="center"/>
    </xf>
    <xf numFmtId="0" fontId="18" fillId="0" borderId="0" xfId="24" applyFont="1" applyAlignment="1">
      <alignment horizontal="center"/>
    </xf>
    <xf numFmtId="0" fontId="15" fillId="0" borderId="0" xfId="24" applyFont="1" applyAlignment="1">
      <alignment horizontal="left"/>
    </xf>
    <xf numFmtId="166" fontId="15" fillId="0" borderId="0" xfId="25" applyFont="1" applyAlignment="1">
      <alignment horizontal="center"/>
    </xf>
    <xf numFmtId="164" fontId="21" fillId="0" borderId="3" xfId="11" applyFont="1" applyBorder="1" applyAlignment="1">
      <alignment horizontal="center"/>
    </xf>
    <xf numFmtId="164" fontId="22" fillId="0" borderId="3" xfId="11" applyFont="1" applyBorder="1" applyAlignment="1">
      <alignment horizontal="center"/>
    </xf>
    <xf numFmtId="164" fontId="7" fillId="2" borderId="3" xfId="11" applyFont="1" applyFill="1" applyBorder="1" applyAlignment="1">
      <alignment horizontal="right"/>
    </xf>
    <xf numFmtId="164" fontId="6" fillId="2" borderId="3" xfId="11" applyFont="1" applyFill="1" applyBorder="1" applyAlignment="1">
      <alignment horizontal="right"/>
    </xf>
    <xf numFmtId="164" fontId="6" fillId="2" borderId="3" xfId="11" applyFont="1" applyFill="1" applyBorder="1" applyAlignment="1" applyProtection="1">
      <alignment horizontal="right"/>
    </xf>
    <xf numFmtId="167" fontId="6" fillId="2" borderId="3" xfId="33" applyFont="1" applyFill="1" applyBorder="1"/>
    <xf numFmtId="167" fontId="23" fillId="2" borderId="3" xfId="33" applyFont="1" applyFill="1" applyBorder="1"/>
    <xf numFmtId="165" fontId="6" fillId="2" borderId="0" xfId="11" applyNumberFormat="1" applyFont="1" applyFill="1" applyBorder="1" applyProtection="1"/>
    <xf numFmtId="167" fontId="6" fillId="2" borderId="3" xfId="33" applyFont="1" applyFill="1" applyBorder="1" applyAlignment="1">
      <alignment horizontal="right"/>
    </xf>
    <xf numFmtId="167" fontId="23" fillId="2" borderId="3" xfId="33" applyFont="1" applyFill="1" applyBorder="1" applyAlignment="1">
      <alignment horizontal="right"/>
    </xf>
    <xf numFmtId="164" fontId="7" fillId="2" borderId="3" xfId="11" applyFont="1" applyFill="1" applyBorder="1"/>
    <xf numFmtId="167" fontId="6" fillId="2" borderId="3" xfId="33" applyFont="1" applyFill="1" applyBorder="1" applyAlignment="1" applyProtection="1">
      <alignment horizontal="right"/>
    </xf>
    <xf numFmtId="0" fontId="0" fillId="3" borderId="0" xfId="0" applyFill="1"/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3" borderId="0" xfId="0" applyFont="1" applyFill="1"/>
    <xf numFmtId="0" fontId="24" fillId="0" borderId="0" xfId="0" applyFont="1" applyAlignment="1">
      <alignment horizontal="center" vertical="center"/>
    </xf>
  </cellXfs>
  <cellStyles count="46">
    <cellStyle name="Comma 2" xfId="33"/>
    <cellStyle name="Currency 2" xfId="2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Millares 2" xfId="26"/>
    <cellStyle name="Normal" xfId="0" builtinId="0"/>
    <cellStyle name="Normal 2" xfId="11"/>
    <cellStyle name="Normal 3" xfId="2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943462897527"/>
          <c:y val="0.125001017260883"/>
          <c:w val="0.833922261484099"/>
          <c:h val="0.491670667892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'Segunda pregunta'!$K$7:$K$47</c:f>
              <c:numCache>
                <c:formatCode>General_)</c:formatCode>
                <c:ptCount val="4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</c:numCache>
            </c:numRef>
          </c:cat>
          <c:val>
            <c:numRef>
              <c:f>'Segunda pregunta'!$M$7:$M$47</c:f>
              <c:numCache>
                <c:formatCode>General_)</c:formatCode>
                <c:ptCount val="41"/>
                <c:pt idx="0">
                  <c:v>0.0449438202247191</c:v>
                </c:pt>
                <c:pt idx="1">
                  <c:v>0.112359550561798</c:v>
                </c:pt>
                <c:pt idx="2">
                  <c:v>0.140449438202247</c:v>
                </c:pt>
                <c:pt idx="3">
                  <c:v>0.117041198501873</c:v>
                </c:pt>
                <c:pt idx="4">
                  <c:v>0.0975343320848938</c:v>
                </c:pt>
                <c:pt idx="5">
                  <c:v>0.0812786100707449</c:v>
                </c:pt>
                <c:pt idx="6">
                  <c:v>0.0677321750589541</c:v>
                </c:pt>
                <c:pt idx="7">
                  <c:v>0.0564434792157951</c:v>
                </c:pt>
                <c:pt idx="8">
                  <c:v>0.0470362326798292</c:v>
                </c:pt>
                <c:pt idx="9">
                  <c:v>0.0391968605665243</c:v>
                </c:pt>
                <c:pt idx="10">
                  <c:v>0.0326640504721036</c:v>
                </c:pt>
                <c:pt idx="11">
                  <c:v>0.0272200420600864</c:v>
                </c:pt>
                <c:pt idx="12">
                  <c:v>0.0226833683834053</c:v>
                </c:pt>
                <c:pt idx="13">
                  <c:v>0.0189028069861711</c:v>
                </c:pt>
                <c:pt idx="14">
                  <c:v>0.0157523391551426</c:v>
                </c:pt>
                <c:pt idx="15">
                  <c:v>0.0131269492959521</c:v>
                </c:pt>
                <c:pt idx="16">
                  <c:v>0.0109391244132934</c:v>
                </c:pt>
                <c:pt idx="17">
                  <c:v>0.00911593701107787</c:v>
                </c:pt>
                <c:pt idx="18">
                  <c:v>0.00759661417589823</c:v>
                </c:pt>
                <c:pt idx="19">
                  <c:v>0.00633051181324852</c:v>
                </c:pt>
                <c:pt idx="20">
                  <c:v>0.00527542651104044</c:v>
                </c:pt>
                <c:pt idx="21">
                  <c:v>0.00439618875920036</c:v>
                </c:pt>
                <c:pt idx="22">
                  <c:v>0.00366349063266697</c:v>
                </c:pt>
                <c:pt idx="23">
                  <c:v>0.00305290886055581</c:v>
                </c:pt>
                <c:pt idx="24">
                  <c:v>0.00254409071712984</c:v>
                </c:pt>
                <c:pt idx="25">
                  <c:v>0.0021200755976082</c:v>
                </c:pt>
                <c:pt idx="26">
                  <c:v>0.0017667296646735</c:v>
                </c:pt>
                <c:pt idx="27">
                  <c:v>0.00147227472056125</c:v>
                </c:pt>
                <c:pt idx="28">
                  <c:v>0.00122689560046771</c:v>
                </c:pt>
                <c:pt idx="29">
                  <c:v>0.00102241300038976</c:v>
                </c:pt>
                <c:pt idx="30">
                  <c:v>0.000852010833658131</c:v>
                </c:pt>
                <c:pt idx="31">
                  <c:v>0.000710009028048442</c:v>
                </c:pt>
                <c:pt idx="32">
                  <c:v>0.000591674190040369</c:v>
                </c:pt>
                <c:pt idx="33">
                  <c:v>0.00049306182503364</c:v>
                </c:pt>
                <c:pt idx="34">
                  <c:v>0.0004108848541947</c:v>
                </c:pt>
                <c:pt idx="35">
                  <c:v>0.00034240404516225</c:v>
                </c:pt>
                <c:pt idx="36">
                  <c:v>0.000285336704301875</c:v>
                </c:pt>
                <c:pt idx="37">
                  <c:v>0.000237780586918229</c:v>
                </c:pt>
                <c:pt idx="38">
                  <c:v>0.000198150489098524</c:v>
                </c:pt>
                <c:pt idx="39">
                  <c:v>0.000165125407582104</c:v>
                </c:pt>
                <c:pt idx="40">
                  <c:v>0.00013760450631842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416968"/>
        <c:axId val="1119466856"/>
      </c:barChart>
      <c:catAx>
        <c:axId val="1119416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78798586572438"/>
              <c:y val="0.7916731093189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4668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119466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Probability</a:t>
                </a:r>
              </a:p>
            </c:rich>
          </c:tx>
          <c:layout>
            <c:manualLayout>
              <c:xMode val="edge"/>
              <c:yMode val="edge"/>
              <c:x val="0.0512367491166078"/>
              <c:y val="0.1500012207130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4169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.0" l="0.75" r="0.75" t="1.0" header="0.5" footer="0.5"/>
    <c:pageSetup orientation="landscape" horizontalDpi="120" verticalDpi="144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38100</xdr:rowOff>
    </xdr:from>
    <xdr:to>
      <xdr:col>7</xdr:col>
      <xdr:colOff>742950</xdr:colOff>
      <xdr:row>18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13</xdr:col>
          <xdr:colOff>254000</xdr:colOff>
          <xdr:row>43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cuments/UCR/Profesor/Ex&#225;menes/Preguntas%20para%20los%20ex&#225;menes/Preguntas%20posibles/Propuesta%202-I-12/Respuestas%20Segundo%20Parcial%20I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Owner\My%20Documents\UCR\Profesor\Soluci&#243;n%20de%20ex&#225;menes\Investigaci&#243;n%20de%20Operaciones\Segundo%20Parcial%20a-I-2006.mpp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t"/>
      <sheetName val="Colas"/>
      <sheetName val="CPM"/>
      <sheetName val="PL"/>
    </sheetNames>
    <sheetDataSet>
      <sheetData sheetId="0" refreshError="1"/>
      <sheetData sheetId="1">
        <row r="5">
          <cell r="E5" t="str">
            <v>hour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MSProject.Project.8">
    <oleItems>
      <oleItem name="!VÍNCULO_2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zoomScale="150" zoomScaleNormal="150" zoomScalePageLayoutView="150" workbookViewId="0">
      <selection activeCell="I3" sqref="I3"/>
    </sheetView>
  </sheetViews>
  <sheetFormatPr baseColWidth="10" defaultRowHeight="15" x14ac:dyDescent="0"/>
  <cols>
    <col min="1" max="1" width="3" customWidth="1"/>
    <col min="7" max="7" width="10.83203125" style="49"/>
  </cols>
  <sheetData>
    <row r="2" spans="2:7">
      <c r="B2" t="s">
        <v>0</v>
      </c>
      <c r="G2" s="52" t="s">
        <v>76</v>
      </c>
    </row>
    <row r="3" spans="2:7">
      <c r="B3" t="s">
        <v>2</v>
      </c>
      <c r="G3" s="52"/>
    </row>
    <row r="4" spans="2:7">
      <c r="B4" t="s">
        <v>1</v>
      </c>
      <c r="G4" s="52"/>
    </row>
    <row r="5" spans="2:7">
      <c r="B5" t="s">
        <v>3</v>
      </c>
      <c r="G5" s="52"/>
    </row>
    <row r="6" spans="2:7">
      <c r="B6" t="s">
        <v>4</v>
      </c>
      <c r="G6" s="52"/>
    </row>
    <row r="7" spans="2:7">
      <c r="B7" t="s">
        <v>5</v>
      </c>
      <c r="G7" s="52"/>
    </row>
    <row r="8" spans="2:7">
      <c r="B8" t="s">
        <v>6</v>
      </c>
      <c r="G8" s="52"/>
    </row>
    <row r="9" spans="2:7">
      <c r="B9" t="s">
        <v>7</v>
      </c>
      <c r="G9" s="52"/>
    </row>
    <row r="10" spans="2:7">
      <c r="B10" t="s">
        <v>8</v>
      </c>
      <c r="G10" s="52"/>
    </row>
    <row r="11" spans="2:7">
      <c r="G11" s="50"/>
    </row>
    <row r="12" spans="2:7">
      <c r="B12" t="s">
        <v>9</v>
      </c>
      <c r="G12" s="50" t="s">
        <v>76</v>
      </c>
    </row>
    <row r="13" spans="2:7">
      <c r="B13" t="s">
        <v>10</v>
      </c>
      <c r="G13" s="50"/>
    </row>
    <row r="14" spans="2:7">
      <c r="C14" t="s">
        <v>11</v>
      </c>
      <c r="G14" s="50" t="s">
        <v>77</v>
      </c>
    </row>
    <row r="15" spans="2:7">
      <c r="C15" t="s">
        <v>12</v>
      </c>
      <c r="G15" s="50" t="s">
        <v>77</v>
      </c>
    </row>
    <row r="16" spans="2:7">
      <c r="C16" s="1" t="s">
        <v>13</v>
      </c>
      <c r="G16" s="50" t="s">
        <v>77</v>
      </c>
    </row>
    <row r="17" spans="3:7">
      <c r="C17" s="1" t="s">
        <v>14</v>
      </c>
      <c r="G17" s="50" t="s">
        <v>77</v>
      </c>
    </row>
    <row r="18" spans="3:7">
      <c r="C18" s="1" t="s">
        <v>15</v>
      </c>
      <c r="G18" s="50" t="s">
        <v>77</v>
      </c>
    </row>
    <row r="19" spans="3:7">
      <c r="C19" s="1" t="s">
        <v>16</v>
      </c>
      <c r="G19" s="50" t="s">
        <v>77</v>
      </c>
    </row>
    <row r="20" spans="3:7">
      <c r="C20" s="1" t="s">
        <v>17</v>
      </c>
      <c r="G20" s="50" t="s">
        <v>78</v>
      </c>
    </row>
    <row r="21" spans="3:7">
      <c r="C21" s="1" t="s">
        <v>18</v>
      </c>
    </row>
  </sheetData>
  <mergeCells count="1">
    <mergeCell ref="G2:G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7"/>
  <sheetViews>
    <sheetView topLeftCell="A7" workbookViewId="0">
      <selection activeCell="J22" sqref="J22"/>
    </sheetView>
  </sheetViews>
  <sheetFormatPr baseColWidth="10" defaultColWidth="11.6640625" defaultRowHeight="15" x14ac:dyDescent="0"/>
  <cols>
    <col min="1" max="1" width="3.6640625" style="8" customWidth="1"/>
    <col min="2" max="16384" width="11.6640625" style="8"/>
  </cols>
  <sheetData>
    <row r="1" spans="2:41" ht="16" thickBot="1">
      <c r="B1" s="2" t="s">
        <v>19</v>
      </c>
      <c r="C1" s="3"/>
      <c r="D1" s="3"/>
      <c r="E1" s="3"/>
      <c r="F1" s="4"/>
      <c r="G1" s="5"/>
      <c r="H1" s="4"/>
      <c r="I1" s="4"/>
      <c r="J1" s="4"/>
      <c r="K1" s="6" t="s">
        <v>20</v>
      </c>
      <c r="L1" s="7">
        <f>E2/E3</f>
        <v>2.5</v>
      </c>
      <c r="M1" s="3"/>
      <c r="N1" s="6" t="s">
        <v>21</v>
      </c>
      <c r="O1" s="7">
        <f>E4-1</f>
        <v>2</v>
      </c>
      <c r="P1" s="3"/>
      <c r="Q1" s="3"/>
      <c r="R1" s="6" t="s">
        <v>22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2:41" ht="16" thickBot="1">
      <c r="B2" s="3"/>
      <c r="C2" s="9" t="s">
        <v>23</v>
      </c>
      <c r="D2" s="3"/>
      <c r="E2" s="10">
        <v>60</v>
      </c>
      <c r="F2" s="4" t="str">
        <f>"per "&amp;units</f>
        <v>per hour</v>
      </c>
      <c r="G2" s="11" t="s">
        <v>24</v>
      </c>
      <c r="H2" s="4"/>
      <c r="I2" s="4"/>
      <c r="J2" s="4"/>
      <c r="K2" s="6" t="s">
        <v>25</v>
      </c>
      <c r="L2" s="7">
        <f>L1/E4</f>
        <v>0.83333333333333337</v>
      </c>
      <c r="M2" s="3"/>
      <c r="N2" s="3"/>
      <c r="O2" s="3"/>
      <c r="P2" s="3"/>
      <c r="Q2" s="3"/>
      <c r="R2" s="6" t="s">
        <v>26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6" thickBot="1">
      <c r="B3" s="3"/>
      <c r="C3" s="9" t="s">
        <v>27</v>
      </c>
      <c r="D3" s="3"/>
      <c r="E3" s="10">
        <v>24</v>
      </c>
      <c r="F3" s="4" t="str">
        <f>"per "&amp;units</f>
        <v>per hour</v>
      </c>
      <c r="G3" s="11" t="s">
        <v>28</v>
      </c>
      <c r="H3" s="4"/>
      <c r="I3" s="4"/>
      <c r="J3" s="4"/>
      <c r="K3" s="3"/>
      <c r="L3" s="7">
        <f>(L1^E4)/(Q3*(1-L2))</f>
        <v>15.625000000000004</v>
      </c>
      <c r="M3" s="3"/>
      <c r="N3" s="3"/>
      <c r="O3" s="6" t="s">
        <v>29</v>
      </c>
      <c r="P3" s="3"/>
      <c r="Q3" s="12">
        <f>P54</f>
        <v>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16" thickBot="1">
      <c r="B4" s="3"/>
      <c r="C4" s="9" t="s">
        <v>30</v>
      </c>
      <c r="D4" s="3"/>
      <c r="E4" s="13">
        <v>3</v>
      </c>
      <c r="F4" s="14" t="s">
        <v>31</v>
      </c>
      <c r="G4" s="15"/>
      <c r="H4" s="15"/>
      <c r="I4" s="15"/>
      <c r="J4" s="1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6" thickBot="1">
      <c r="B5" s="16" t="str">
        <f>IF(F6&lt;1,R2,R1)</f>
        <v xml:space="preserve"> </v>
      </c>
      <c r="C5" s="17" t="s">
        <v>32</v>
      </c>
      <c r="D5" s="3"/>
      <c r="E5" s="18" t="s">
        <v>33</v>
      </c>
      <c r="F5" s="4"/>
      <c r="G5" s="15"/>
      <c r="H5" s="15"/>
      <c r="I5" s="15"/>
      <c r="J5" s="15"/>
      <c r="K5" s="6" t="s">
        <v>34</v>
      </c>
      <c r="L5" s="7">
        <f>1/(SUM(L7:L27)+L3)</f>
        <v>4.4943820224719093E-2</v>
      </c>
      <c r="M5" s="3"/>
      <c r="N5" s="7">
        <f>1-SUM(N7:N47)</f>
        <v>0.702247191011236</v>
      </c>
      <c r="O5" s="7">
        <f>E4</f>
        <v>3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>
      <c r="B6" s="6" t="s">
        <v>35</v>
      </c>
      <c r="C6" s="3"/>
      <c r="D6" s="3"/>
      <c r="E6" s="3"/>
      <c r="F6" s="19">
        <f>E2/(E3*E4)</f>
        <v>0.83333333333333337</v>
      </c>
      <c r="G6" s="15"/>
      <c r="H6" s="15"/>
      <c r="I6" s="15"/>
      <c r="J6" s="15"/>
      <c r="K6" s="3"/>
      <c r="L6" s="3"/>
      <c r="M6" s="20" t="s">
        <v>36</v>
      </c>
      <c r="N6" s="3"/>
      <c r="O6" s="21">
        <f>IF(+O5&lt;=1,1,+O5-1)</f>
        <v>2</v>
      </c>
      <c r="P6" s="21">
        <f>IF(O5=0,1,+O6*O5)</f>
        <v>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>
      <c r="B7" s="6" t="s">
        <v>37</v>
      </c>
      <c r="C7" s="3"/>
      <c r="D7" s="3"/>
      <c r="E7" s="3"/>
      <c r="F7" s="22">
        <f>L5</f>
        <v>4.4943820224719093E-2</v>
      </c>
      <c r="G7" s="15"/>
      <c r="H7" s="15"/>
      <c r="I7" s="15"/>
      <c r="J7" s="15"/>
      <c r="K7" s="7">
        <v>0</v>
      </c>
      <c r="L7" s="7">
        <v>1</v>
      </c>
      <c r="M7" s="7">
        <f>L5</f>
        <v>4.4943820224719093E-2</v>
      </c>
      <c r="N7" s="7">
        <f t="shared" ref="N7:N47" si="0">IF(K7&lt;$E$4,M7,0)</f>
        <v>4.4943820224719093E-2</v>
      </c>
      <c r="O7" s="21">
        <f t="shared" ref="O7:O54" si="1">IF(+O6=1,1,+O6-1)</f>
        <v>1</v>
      </c>
      <c r="P7" s="21">
        <f t="shared" ref="P7:P54" si="2">P6*O7</f>
        <v>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41">
      <c r="B8" s="6" t="s">
        <v>38</v>
      </c>
      <c r="C8" s="3"/>
      <c r="D8" s="3"/>
      <c r="E8" s="3"/>
      <c r="F8" s="22">
        <f>F7*(L1^(E4+1))/((Q3/E4)*(E4-L1)^2)</f>
        <v>3.5112359550561791</v>
      </c>
      <c r="G8" s="15"/>
      <c r="H8" s="15"/>
      <c r="I8" s="15"/>
      <c r="J8" s="15"/>
      <c r="K8" s="7">
        <v>1</v>
      </c>
      <c r="L8" s="7">
        <f>IF(K8&gt;$O$1,0,+L1)</f>
        <v>2.5</v>
      </c>
      <c r="M8" s="7">
        <f t="shared" ref="M8:M47" si="3">IF(K8&gt;$E$4,+$L$1*M7/$E$4,+$L$1*M7/K8)</f>
        <v>0.11235955056179774</v>
      </c>
      <c r="N8" s="7">
        <f t="shared" si="0"/>
        <v>0.11235955056179774</v>
      </c>
      <c r="O8" s="21">
        <f t="shared" si="1"/>
        <v>1</v>
      </c>
      <c r="P8" s="21">
        <f t="shared" si="2"/>
        <v>6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>
      <c r="B9" s="6" t="s">
        <v>39</v>
      </c>
      <c r="C9" s="3"/>
      <c r="D9" s="3"/>
      <c r="E9" s="3"/>
      <c r="F9" s="22">
        <f>F8+F6*E4</f>
        <v>6.0112359550561791</v>
      </c>
      <c r="G9" s="15"/>
      <c r="H9" s="15"/>
      <c r="I9" s="15"/>
      <c r="J9" s="15"/>
      <c r="K9" s="7">
        <v>2</v>
      </c>
      <c r="L9" s="7">
        <f t="shared" ref="L9:L22" si="4">IF(K9&gt;$O$1,0,+L8*$L$1/K9)</f>
        <v>3.125</v>
      </c>
      <c r="M9" s="7">
        <f t="shared" si="3"/>
        <v>0.14044943820224717</v>
      </c>
      <c r="N9" s="7">
        <f t="shared" si="0"/>
        <v>0.14044943820224717</v>
      </c>
      <c r="O9" s="21">
        <f t="shared" si="1"/>
        <v>1</v>
      </c>
      <c r="P9" s="21">
        <f t="shared" si="2"/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2:41">
      <c r="B10" s="6" t="s">
        <v>40</v>
      </c>
      <c r="C10" s="3"/>
      <c r="D10" s="3"/>
      <c r="E10" s="3"/>
      <c r="F10" s="22">
        <f>F8/E2</f>
        <v>5.852059925093632E-2</v>
      </c>
      <c r="G10" s="15" t="str">
        <f>units&amp;"s"</f>
        <v>hours</v>
      </c>
      <c r="H10" s="15">
        <f>F10*60</f>
        <v>3.5112359550561791</v>
      </c>
      <c r="I10" s="15"/>
      <c r="J10" s="15"/>
      <c r="K10" s="7">
        <v>3</v>
      </c>
      <c r="L10" s="7">
        <f t="shared" si="4"/>
        <v>0</v>
      </c>
      <c r="M10" s="7">
        <f t="shared" si="3"/>
        <v>0.11704119850187265</v>
      </c>
      <c r="N10" s="7">
        <f t="shared" si="0"/>
        <v>0</v>
      </c>
      <c r="O10" s="21">
        <f t="shared" si="1"/>
        <v>1</v>
      </c>
      <c r="P10" s="21">
        <f t="shared" si="2"/>
        <v>6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>
      <c r="B11" s="6" t="s">
        <v>41</v>
      </c>
      <c r="C11" s="3"/>
      <c r="D11" s="3"/>
      <c r="E11" s="3"/>
      <c r="F11" s="22">
        <f>F10+1/E3</f>
        <v>0.10018726591760299</v>
      </c>
      <c r="G11" s="15" t="str">
        <f>units&amp;"s"</f>
        <v>hours</v>
      </c>
      <c r="H11" s="15">
        <f>F11*60</f>
        <v>6.0112359550561791</v>
      </c>
      <c r="I11" s="15"/>
      <c r="J11" s="15"/>
      <c r="K11" s="7">
        <v>4</v>
      </c>
      <c r="L11" s="7">
        <f t="shared" si="4"/>
        <v>0</v>
      </c>
      <c r="M11" s="7">
        <f t="shared" si="3"/>
        <v>9.7534332084893871E-2</v>
      </c>
      <c r="N11" s="7">
        <f t="shared" si="0"/>
        <v>0</v>
      </c>
      <c r="O11" s="21">
        <f t="shared" si="1"/>
        <v>1</v>
      </c>
      <c r="P11" s="21">
        <f t="shared" si="2"/>
        <v>6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>
      <c r="B12" s="6" t="s">
        <v>42</v>
      </c>
      <c r="C12" s="3"/>
      <c r="D12" s="3"/>
      <c r="E12" s="3"/>
      <c r="F12" s="22">
        <f>N5</f>
        <v>0.702247191011236</v>
      </c>
      <c r="G12" s="15"/>
      <c r="H12" s="15"/>
      <c r="I12" s="15"/>
      <c r="J12" s="15"/>
      <c r="K12" s="7">
        <v>5</v>
      </c>
      <c r="L12" s="7">
        <f t="shared" si="4"/>
        <v>0</v>
      </c>
      <c r="M12" s="7">
        <f t="shared" si="3"/>
        <v>8.1278610070744897E-2</v>
      </c>
      <c r="N12" s="7">
        <f t="shared" si="0"/>
        <v>0</v>
      </c>
      <c r="O12" s="21">
        <f t="shared" si="1"/>
        <v>1</v>
      </c>
      <c r="P12" s="21">
        <f t="shared" si="2"/>
        <v>6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>
      <c r="B13" s="3"/>
      <c r="C13" s="3"/>
      <c r="D13" s="3"/>
      <c r="E13" s="3"/>
      <c r="F13" s="3"/>
      <c r="G13" s="15"/>
      <c r="H13" s="15"/>
      <c r="I13" s="15"/>
      <c r="J13" s="15"/>
      <c r="K13" s="7">
        <v>6</v>
      </c>
      <c r="L13" s="7">
        <f t="shared" si="4"/>
        <v>0</v>
      </c>
      <c r="M13" s="7">
        <f t="shared" si="3"/>
        <v>6.7732175058954083E-2</v>
      </c>
      <c r="N13" s="7">
        <f t="shared" si="0"/>
        <v>0</v>
      </c>
      <c r="O13" s="21">
        <f t="shared" si="1"/>
        <v>1</v>
      </c>
      <c r="P13" s="21">
        <f t="shared" si="2"/>
        <v>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>
      <c r="B14" s="3"/>
      <c r="C14" s="3"/>
      <c r="D14" s="3"/>
      <c r="E14" s="3"/>
      <c r="F14" s="3"/>
      <c r="G14" s="15"/>
      <c r="H14" s="15"/>
      <c r="I14" s="15"/>
      <c r="J14" s="15"/>
      <c r="K14" s="7">
        <v>7</v>
      </c>
      <c r="L14" s="7">
        <f t="shared" si="4"/>
        <v>0</v>
      </c>
      <c r="M14" s="7">
        <f t="shared" si="3"/>
        <v>5.6443479215795067E-2</v>
      </c>
      <c r="N14" s="7">
        <f t="shared" si="0"/>
        <v>0</v>
      </c>
      <c r="O14" s="21">
        <f t="shared" si="1"/>
        <v>1</v>
      </c>
      <c r="P14" s="21">
        <f t="shared" si="2"/>
        <v>6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>
      <c r="B15" s="3"/>
      <c r="C15" s="3"/>
      <c r="D15" s="3"/>
      <c r="E15" s="3"/>
      <c r="F15" s="3"/>
      <c r="G15" s="15"/>
      <c r="H15" s="15"/>
      <c r="I15" s="15"/>
      <c r="J15" s="15"/>
      <c r="K15" s="7">
        <v>8</v>
      </c>
      <c r="L15" s="7">
        <f t="shared" si="4"/>
        <v>0</v>
      </c>
      <c r="M15" s="7">
        <f t="shared" si="3"/>
        <v>4.7036232679829225E-2</v>
      </c>
      <c r="N15" s="7">
        <f t="shared" si="0"/>
        <v>0</v>
      </c>
      <c r="O15" s="21">
        <f t="shared" si="1"/>
        <v>1</v>
      </c>
      <c r="P15" s="21">
        <f t="shared" si="2"/>
        <v>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2:41">
      <c r="B16" s="3"/>
      <c r="C16" s="3"/>
      <c r="D16" s="3"/>
      <c r="E16" s="3"/>
      <c r="F16" s="3"/>
      <c r="G16" s="15"/>
      <c r="H16" s="15"/>
      <c r="I16" s="15"/>
      <c r="J16" s="15"/>
      <c r="K16" s="7">
        <v>9</v>
      </c>
      <c r="L16" s="7">
        <f t="shared" si="4"/>
        <v>0</v>
      </c>
      <c r="M16" s="7">
        <f t="shared" si="3"/>
        <v>3.9196860566524355E-2</v>
      </c>
      <c r="N16" s="7">
        <f t="shared" si="0"/>
        <v>0</v>
      </c>
      <c r="O16" s="21">
        <f t="shared" si="1"/>
        <v>1</v>
      </c>
      <c r="P16" s="21">
        <f t="shared" si="2"/>
        <v>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2:41">
      <c r="B17" s="3"/>
      <c r="C17" s="3"/>
      <c r="D17" s="3"/>
      <c r="E17" s="3"/>
      <c r="F17" s="3"/>
      <c r="G17" s="15"/>
      <c r="H17" s="15"/>
      <c r="I17" s="15"/>
      <c r="J17" s="15"/>
      <c r="K17" s="7">
        <v>10</v>
      </c>
      <c r="L17" s="7">
        <f t="shared" si="4"/>
        <v>0</v>
      </c>
      <c r="M17" s="7">
        <f t="shared" si="3"/>
        <v>3.2664050472103627E-2</v>
      </c>
      <c r="N17" s="7">
        <f t="shared" si="0"/>
        <v>0</v>
      </c>
      <c r="O17" s="21">
        <f t="shared" si="1"/>
        <v>1</v>
      </c>
      <c r="P17" s="21">
        <f t="shared" si="2"/>
        <v>6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2:41">
      <c r="B18" s="4"/>
      <c r="C18" s="4"/>
      <c r="D18" s="4"/>
      <c r="E18" s="4"/>
      <c r="F18" s="4"/>
      <c r="G18" s="15"/>
      <c r="H18" s="15"/>
      <c r="I18" s="15"/>
      <c r="J18" s="15"/>
      <c r="K18" s="7">
        <v>11</v>
      </c>
      <c r="L18" s="7">
        <f t="shared" si="4"/>
        <v>0</v>
      </c>
      <c r="M18" s="7">
        <f t="shared" si="3"/>
        <v>2.7220042060086356E-2</v>
      </c>
      <c r="N18" s="7">
        <f t="shared" si="0"/>
        <v>0</v>
      </c>
      <c r="O18" s="21">
        <f t="shared" si="1"/>
        <v>1</v>
      </c>
      <c r="P18" s="21">
        <f t="shared" si="2"/>
        <v>6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>
      <c r="B19" s="5"/>
      <c r="C19" s="4"/>
      <c r="D19" s="4"/>
      <c r="E19" s="4"/>
      <c r="F19" s="5"/>
      <c r="G19" s="15"/>
      <c r="H19" s="15"/>
      <c r="I19" s="15"/>
      <c r="J19" s="15"/>
      <c r="K19" s="7">
        <v>12</v>
      </c>
      <c r="L19" s="7">
        <f t="shared" si="4"/>
        <v>0</v>
      </c>
      <c r="M19" s="7">
        <f t="shared" si="3"/>
        <v>2.2683368383405299E-2</v>
      </c>
      <c r="N19" s="7">
        <f t="shared" si="0"/>
        <v>0</v>
      </c>
      <c r="O19" s="21">
        <f t="shared" si="1"/>
        <v>1</v>
      </c>
      <c r="P19" s="21">
        <f t="shared" si="2"/>
        <v>6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>
      <c r="B20" s="4"/>
      <c r="C20" s="4"/>
      <c r="D20" s="4"/>
      <c r="E20" s="4"/>
      <c r="F20" s="4"/>
      <c r="G20" s="6"/>
      <c r="H20" s="3"/>
      <c r="I20" s="3"/>
      <c r="J20" s="3"/>
      <c r="K20" s="7">
        <v>13</v>
      </c>
      <c r="L20" s="7">
        <f t="shared" si="4"/>
        <v>0</v>
      </c>
      <c r="M20" s="7">
        <f t="shared" si="3"/>
        <v>1.8902806986171083E-2</v>
      </c>
      <c r="N20" s="7">
        <f t="shared" si="0"/>
        <v>0</v>
      </c>
      <c r="O20" s="21">
        <f t="shared" si="1"/>
        <v>1</v>
      </c>
      <c r="P20" s="21">
        <f t="shared" si="2"/>
        <v>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2:41" ht="16">
      <c r="B21" s="36" t="s">
        <v>69</v>
      </c>
      <c r="C21" s="37" t="s">
        <v>70</v>
      </c>
      <c r="D21" s="38" t="s">
        <v>71</v>
      </c>
      <c r="E21" s="39" t="s">
        <v>72</v>
      </c>
      <c r="F21" s="39" t="s">
        <v>44</v>
      </c>
      <c r="G21" s="40" t="s">
        <v>43</v>
      </c>
      <c r="H21" s="39" t="s">
        <v>73</v>
      </c>
      <c r="I21" s="3"/>
      <c r="J21" s="3"/>
      <c r="K21" s="7">
        <v>14</v>
      </c>
      <c r="L21" s="7">
        <f t="shared" si="4"/>
        <v>0</v>
      </c>
      <c r="M21" s="7">
        <f t="shared" si="3"/>
        <v>1.575233915514257E-2</v>
      </c>
      <c r="N21" s="7">
        <f t="shared" si="0"/>
        <v>0</v>
      </c>
      <c r="O21" s="21">
        <f t="shared" si="1"/>
        <v>1</v>
      </c>
      <c r="P21" s="21">
        <f t="shared" si="2"/>
        <v>6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>
      <c r="C22" s="3"/>
      <c r="D22" s="3"/>
      <c r="E22" s="7"/>
      <c r="F22" s="3"/>
      <c r="G22" s="24"/>
      <c r="H22" s="3"/>
      <c r="I22" s="3"/>
      <c r="J22" s="3"/>
      <c r="K22" s="7">
        <v>15</v>
      </c>
      <c r="L22" s="7">
        <f t="shared" si="4"/>
        <v>0</v>
      </c>
      <c r="M22" s="7">
        <f t="shared" si="3"/>
        <v>1.3126949295952142E-2</v>
      </c>
      <c r="N22" s="7">
        <f t="shared" si="0"/>
        <v>0</v>
      </c>
      <c r="O22" s="21">
        <f t="shared" si="1"/>
        <v>1</v>
      </c>
      <c r="P22" s="21">
        <f t="shared" si="2"/>
        <v>6</v>
      </c>
      <c r="Q22" s="3"/>
      <c r="R22" s="6" t="s">
        <v>26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>
      <c r="B23" s="6" t="s">
        <v>74</v>
      </c>
      <c r="C23" s="3"/>
      <c r="D23" s="3"/>
      <c r="E23" s="3"/>
      <c r="F23" s="43"/>
      <c r="G23" s="3"/>
      <c r="H23" s="3"/>
      <c r="I23" s="3"/>
      <c r="J23" s="3"/>
      <c r="K23" s="7">
        <v>16</v>
      </c>
      <c r="L23" s="7">
        <f>IF(K23&gt;$O$1,0,+L22*$L$1/K23)</f>
        <v>0</v>
      </c>
      <c r="M23" s="7">
        <f t="shared" ref="M23:M34" si="5">IF(K23&gt;$E$4,+$L$1*M22/$E$4,+$L$1*M22/K23)</f>
        <v>1.0939124413293451E-2</v>
      </c>
      <c r="N23" s="7">
        <f t="shared" ref="N23:N34" si="6">IF(K23&lt;$E$4,M23,0)</f>
        <v>0</v>
      </c>
      <c r="O23" s="21">
        <f t="shared" si="1"/>
        <v>1</v>
      </c>
      <c r="P23" s="21">
        <f t="shared" si="2"/>
        <v>6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>
      <c r="B24" s="40">
        <v>60</v>
      </c>
      <c r="C24" s="39">
        <v>24</v>
      </c>
      <c r="D24" s="39">
        <v>3</v>
      </c>
      <c r="E24" s="39">
        <v>6.0111999999999997</v>
      </c>
      <c r="F24" s="39">
        <v>32</v>
      </c>
      <c r="G24" s="39">
        <v>20</v>
      </c>
      <c r="H24" s="44">
        <f>E24*F24+D24*G24</f>
        <v>252.35839999999999</v>
      </c>
      <c r="I24" s="3"/>
      <c r="J24" s="3"/>
      <c r="K24" s="7">
        <v>17</v>
      </c>
      <c r="L24" s="7">
        <f>IF(K24&gt;$O$1,0,+L23*$L$1/K24)</f>
        <v>0</v>
      </c>
      <c r="M24" s="7">
        <f t="shared" si="5"/>
        <v>9.1159370110778758E-3</v>
      </c>
      <c r="N24" s="7">
        <f t="shared" si="6"/>
        <v>0</v>
      </c>
      <c r="O24" s="21">
        <f t="shared" si="1"/>
        <v>1</v>
      </c>
      <c r="P24" s="21">
        <f t="shared" si="2"/>
        <v>6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>
      <c r="B25" s="40">
        <v>60</v>
      </c>
      <c r="C25" s="39">
        <v>24</v>
      </c>
      <c r="D25" s="39">
        <v>4</v>
      </c>
      <c r="E25" s="39">
        <v>3.0331000000000001</v>
      </c>
      <c r="F25" s="39">
        <v>32</v>
      </c>
      <c r="G25" s="39">
        <v>20</v>
      </c>
      <c r="H25" s="45">
        <f>E25*F25+D25*G25</f>
        <v>177.0592</v>
      </c>
      <c r="I25" s="3"/>
      <c r="J25" s="3"/>
      <c r="K25" s="7">
        <v>18</v>
      </c>
      <c r="L25" s="7">
        <f>IF(K25&gt;$O$1,0,+L24*$L$1/K25)</f>
        <v>0</v>
      </c>
      <c r="M25" s="7">
        <f t="shared" si="5"/>
        <v>7.5966141758982307E-3</v>
      </c>
      <c r="N25" s="7">
        <f t="shared" si="6"/>
        <v>0</v>
      </c>
      <c r="O25" s="21">
        <f t="shared" si="1"/>
        <v>1</v>
      </c>
      <c r="P25" s="21">
        <f t="shared" si="2"/>
        <v>6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>
      <c r="B26" s="40">
        <v>60</v>
      </c>
      <c r="C26" s="39">
        <v>24</v>
      </c>
      <c r="D26" s="39">
        <v>5</v>
      </c>
      <c r="E26" s="39">
        <v>2.6303999999999998</v>
      </c>
      <c r="F26" s="39">
        <v>32</v>
      </c>
      <c r="G26" s="39">
        <v>20</v>
      </c>
      <c r="H26" s="44">
        <f>E26*F26+D26*G26</f>
        <v>184.1728</v>
      </c>
      <c r="I26" s="3"/>
      <c r="J26" s="3"/>
      <c r="K26" s="7">
        <v>19</v>
      </c>
      <c r="L26" s="7">
        <f>IF(K26&gt;$O$1,0,+L25*$L$1/K26)</f>
        <v>0</v>
      </c>
      <c r="M26" s="7">
        <f t="shared" si="5"/>
        <v>6.3305118132485254E-3</v>
      </c>
      <c r="N26" s="7">
        <f t="shared" si="6"/>
        <v>0</v>
      </c>
      <c r="O26" s="21">
        <f t="shared" si="1"/>
        <v>1</v>
      </c>
      <c r="P26" s="21">
        <f t="shared" si="2"/>
        <v>6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>
      <c r="B27" s="48"/>
      <c r="C27" s="48"/>
      <c r="D27" s="48"/>
      <c r="E27" s="48"/>
      <c r="F27" s="48"/>
      <c r="G27" s="48"/>
      <c r="H27" s="48"/>
      <c r="I27" s="3"/>
      <c r="J27" s="3"/>
      <c r="K27" s="7">
        <v>20</v>
      </c>
      <c r="L27" s="7">
        <f>IF(K27&gt;$O$1,0,+L26*$L$1/K27)</f>
        <v>0</v>
      </c>
      <c r="M27" s="7">
        <f t="shared" si="5"/>
        <v>5.275426511040438E-3</v>
      </c>
      <c r="N27" s="7">
        <f t="shared" si="6"/>
        <v>0</v>
      </c>
      <c r="O27" s="21">
        <f t="shared" si="1"/>
        <v>1</v>
      </c>
      <c r="P27" s="21">
        <f t="shared" si="2"/>
        <v>6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>
      <c r="B28" s="3" t="s">
        <v>75</v>
      </c>
      <c r="C28" s="3"/>
      <c r="D28" s="3"/>
      <c r="E28" s="3"/>
      <c r="F28" s="3"/>
      <c r="G28" s="3"/>
      <c r="H28" s="3"/>
      <c r="I28" s="3"/>
      <c r="J28" s="3"/>
      <c r="K28" s="7">
        <v>21</v>
      </c>
      <c r="L28" s="3"/>
      <c r="M28" s="7">
        <f t="shared" si="5"/>
        <v>4.3961887592003654E-3</v>
      </c>
      <c r="N28" s="7">
        <f t="shared" si="6"/>
        <v>0</v>
      </c>
      <c r="O28" s="21">
        <f t="shared" si="1"/>
        <v>1</v>
      </c>
      <c r="P28" s="21">
        <f t="shared" si="2"/>
        <v>6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>
      <c r="B29" s="46">
        <v>3</v>
      </c>
      <c r="C29" s="47">
        <v>20</v>
      </c>
      <c r="D29" s="39">
        <v>24</v>
      </c>
      <c r="E29" s="39">
        <v>1</v>
      </c>
      <c r="F29" s="39">
        <v>5</v>
      </c>
      <c r="G29" s="39">
        <v>32</v>
      </c>
      <c r="H29" s="39">
        <v>20</v>
      </c>
      <c r="I29" s="39">
        <f>F29*G29+E29*H29</f>
        <v>180</v>
      </c>
      <c r="J29" s="41">
        <f>I29*B29</f>
        <v>540</v>
      </c>
      <c r="K29" s="7">
        <v>22</v>
      </c>
      <c r="L29" s="3"/>
      <c r="M29" s="7">
        <f t="shared" si="5"/>
        <v>3.663490632666971E-3</v>
      </c>
      <c r="N29" s="7">
        <f t="shared" si="6"/>
        <v>0</v>
      </c>
      <c r="O29" s="21">
        <f t="shared" si="1"/>
        <v>1</v>
      </c>
      <c r="P29" s="21">
        <f t="shared" si="2"/>
        <v>6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>
      <c r="B30" s="46">
        <v>4</v>
      </c>
      <c r="C30" s="47">
        <v>15</v>
      </c>
      <c r="D30" s="39">
        <v>24</v>
      </c>
      <c r="E30" s="39">
        <v>1</v>
      </c>
      <c r="F30" s="39">
        <v>1.667</v>
      </c>
      <c r="G30" s="39">
        <v>32</v>
      </c>
      <c r="H30" s="39">
        <v>20</v>
      </c>
      <c r="I30" s="44">
        <f>F30*G30+E30*H30</f>
        <v>73.343999999999994</v>
      </c>
      <c r="J30" s="41">
        <f>I30*B30</f>
        <v>293.37599999999998</v>
      </c>
      <c r="K30" s="7">
        <v>23</v>
      </c>
      <c r="L30" s="3"/>
      <c r="M30" s="7">
        <f t="shared" si="5"/>
        <v>3.0529088605558093E-3</v>
      </c>
      <c r="N30" s="7">
        <f t="shared" si="6"/>
        <v>0</v>
      </c>
      <c r="O30" s="21">
        <f t="shared" si="1"/>
        <v>1</v>
      </c>
      <c r="P30" s="21">
        <f t="shared" si="2"/>
        <v>6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>
      <c r="B31" s="46">
        <v>5</v>
      </c>
      <c r="C31" s="47">
        <v>12</v>
      </c>
      <c r="D31" s="39">
        <v>24</v>
      </c>
      <c r="E31" s="39">
        <v>1</v>
      </c>
      <c r="F31" s="39">
        <v>1</v>
      </c>
      <c r="G31" s="39">
        <v>32</v>
      </c>
      <c r="H31" s="39">
        <v>20</v>
      </c>
      <c r="I31" s="44">
        <f>F31*G31+E31*H31</f>
        <v>52</v>
      </c>
      <c r="J31" s="41">
        <f>I31*B31</f>
        <v>260</v>
      </c>
      <c r="K31" s="7">
        <v>24</v>
      </c>
      <c r="L31" s="3"/>
      <c r="M31" s="7">
        <f t="shared" si="5"/>
        <v>2.5440907171298409E-3</v>
      </c>
      <c r="N31" s="7">
        <f t="shared" si="6"/>
        <v>0</v>
      </c>
      <c r="O31" s="21">
        <f t="shared" si="1"/>
        <v>1</v>
      </c>
      <c r="P31" s="21">
        <f t="shared" si="2"/>
        <v>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>
      <c r="B32" s="46">
        <v>6</v>
      </c>
      <c r="C32" s="47">
        <v>10</v>
      </c>
      <c r="D32" s="39">
        <v>24</v>
      </c>
      <c r="E32" s="39">
        <v>1</v>
      </c>
      <c r="F32" s="39">
        <v>0.71430000000000005</v>
      </c>
      <c r="G32" s="39">
        <v>32</v>
      </c>
      <c r="H32" s="39">
        <v>20</v>
      </c>
      <c r="I32" s="44">
        <f>F32*G32+E32*H32</f>
        <v>42.857600000000005</v>
      </c>
      <c r="J32" s="42">
        <f>I32*B32</f>
        <v>257.14560000000006</v>
      </c>
      <c r="K32" s="7">
        <v>25</v>
      </c>
      <c r="L32" s="3"/>
      <c r="M32" s="7">
        <f t="shared" si="5"/>
        <v>2.1200755976082007E-3</v>
      </c>
      <c r="N32" s="7">
        <f t="shared" si="6"/>
        <v>0</v>
      </c>
      <c r="O32" s="21">
        <f t="shared" si="1"/>
        <v>1</v>
      </c>
      <c r="P32" s="21">
        <f t="shared" si="2"/>
        <v>6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>
      <c r="B33" s="46">
        <v>7</v>
      </c>
      <c r="C33" s="47">
        <v>8.5714000000000006</v>
      </c>
      <c r="D33" s="39">
        <v>24</v>
      </c>
      <c r="E33" s="39">
        <v>1</v>
      </c>
      <c r="F33" s="39">
        <v>0.55559999999999998</v>
      </c>
      <c r="G33" s="39">
        <v>32</v>
      </c>
      <c r="H33" s="39">
        <v>20</v>
      </c>
      <c r="I33" s="44">
        <f>F33*G33+E33*H33</f>
        <v>37.779200000000003</v>
      </c>
      <c r="J33" s="41">
        <f>I33*B33</f>
        <v>264.45440000000002</v>
      </c>
      <c r="K33" s="7">
        <v>26</v>
      </c>
      <c r="L33" s="3"/>
      <c r="M33" s="7">
        <f t="shared" si="5"/>
        <v>1.7667296646735008E-3</v>
      </c>
      <c r="N33" s="7">
        <f t="shared" si="6"/>
        <v>0</v>
      </c>
      <c r="O33" s="21">
        <f t="shared" si="1"/>
        <v>1</v>
      </c>
      <c r="P33" s="21">
        <f t="shared" si="2"/>
        <v>6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>
      <c r="A34" s="48"/>
      <c r="B34" s="51" t="s">
        <v>80</v>
      </c>
      <c r="C34" s="48"/>
      <c r="D34" s="48"/>
      <c r="E34" s="48"/>
      <c r="F34" s="48"/>
      <c r="G34" s="48"/>
      <c r="H34" s="48"/>
      <c r="I34" s="48"/>
      <c r="J34" s="48"/>
      <c r="K34" s="7">
        <v>27</v>
      </c>
      <c r="L34" s="3"/>
      <c r="M34" s="7">
        <f t="shared" si="5"/>
        <v>1.4722747205612506E-3</v>
      </c>
      <c r="N34" s="7">
        <f t="shared" si="6"/>
        <v>0</v>
      </c>
      <c r="O34" s="21">
        <f t="shared" si="1"/>
        <v>1</v>
      </c>
      <c r="P34" s="21">
        <f t="shared" si="2"/>
        <v>6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>
      <c r="A35" s="48"/>
      <c r="B35" s="48"/>
      <c r="C35" s="48"/>
      <c r="D35" s="48"/>
      <c r="E35" s="48" t="s">
        <v>79</v>
      </c>
      <c r="F35" s="48"/>
      <c r="G35" s="48"/>
      <c r="H35" s="48"/>
      <c r="I35" s="48"/>
      <c r="J35" s="48"/>
      <c r="K35" s="7">
        <v>28</v>
      </c>
      <c r="L35" s="3"/>
      <c r="M35" s="7">
        <f t="shared" si="3"/>
        <v>1.2268956004677087E-3</v>
      </c>
      <c r="N35" s="7">
        <f t="shared" si="0"/>
        <v>0</v>
      </c>
      <c r="O35" s="21">
        <f t="shared" si="1"/>
        <v>1</v>
      </c>
      <c r="P35" s="21">
        <f t="shared" si="2"/>
        <v>6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7">
        <v>29</v>
      </c>
      <c r="L36" s="3"/>
      <c r="M36" s="7">
        <f t="shared" si="3"/>
        <v>1.0224130003897572E-3</v>
      </c>
      <c r="N36" s="7">
        <f t="shared" si="0"/>
        <v>0</v>
      </c>
      <c r="O36" s="21">
        <f t="shared" si="1"/>
        <v>1</v>
      </c>
      <c r="P36" s="21">
        <f t="shared" si="2"/>
        <v>6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7">
        <v>30</v>
      </c>
      <c r="L37" s="3"/>
      <c r="M37" s="7">
        <f t="shared" si="3"/>
        <v>8.5201083365813108E-4</v>
      </c>
      <c r="N37" s="7">
        <f t="shared" si="0"/>
        <v>0</v>
      </c>
      <c r="O37" s="21">
        <f t="shared" si="1"/>
        <v>1</v>
      </c>
      <c r="P37" s="21">
        <f t="shared" si="2"/>
        <v>6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7">
        <v>31</v>
      </c>
      <c r="L38" s="3"/>
      <c r="M38" s="7">
        <f t="shared" si="3"/>
        <v>7.1000902804844253E-4</v>
      </c>
      <c r="N38" s="7">
        <f t="shared" si="0"/>
        <v>0</v>
      </c>
      <c r="O38" s="21">
        <f t="shared" si="1"/>
        <v>1</v>
      </c>
      <c r="P38" s="21">
        <f t="shared" si="2"/>
        <v>6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7">
        <v>32</v>
      </c>
      <c r="L39" s="3"/>
      <c r="M39" s="7">
        <f t="shared" si="3"/>
        <v>5.9167419004036879E-4</v>
      </c>
      <c r="N39" s="7">
        <f t="shared" si="0"/>
        <v>0</v>
      </c>
      <c r="O39" s="21">
        <f t="shared" si="1"/>
        <v>1</v>
      </c>
      <c r="P39" s="21">
        <f t="shared" si="2"/>
        <v>6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>
      <c r="B40" s="6"/>
      <c r="C40" s="3"/>
      <c r="D40" s="3"/>
      <c r="E40" s="3"/>
      <c r="F40" s="26"/>
      <c r="G40" s="3"/>
      <c r="H40" s="3"/>
      <c r="I40" s="3"/>
      <c r="J40" s="3"/>
      <c r="K40" s="7">
        <v>33</v>
      </c>
      <c r="L40" s="3"/>
      <c r="M40" s="7">
        <f t="shared" si="3"/>
        <v>4.9306182503364062E-4</v>
      </c>
      <c r="N40" s="7">
        <f t="shared" si="0"/>
        <v>0</v>
      </c>
      <c r="O40" s="21">
        <f t="shared" si="1"/>
        <v>1</v>
      </c>
      <c r="P40" s="21">
        <f t="shared" si="2"/>
        <v>6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>
      <c r="B41" s="6"/>
      <c r="C41" s="3"/>
      <c r="D41" s="3"/>
      <c r="E41" s="3"/>
      <c r="F41" s="43"/>
      <c r="G41" s="3"/>
      <c r="H41" s="3"/>
      <c r="I41" s="3"/>
      <c r="J41" s="6"/>
      <c r="K41" s="7">
        <v>34</v>
      </c>
      <c r="L41" s="3"/>
      <c r="M41" s="7">
        <f t="shared" si="3"/>
        <v>4.1088485419470052E-4</v>
      </c>
      <c r="N41" s="7">
        <f t="shared" si="0"/>
        <v>0</v>
      </c>
      <c r="O41" s="21">
        <f t="shared" si="1"/>
        <v>1</v>
      </c>
      <c r="P41" s="21">
        <f t="shared" si="2"/>
        <v>6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>
      <c r="B42" s="6"/>
      <c r="C42" s="3"/>
      <c r="D42" s="3"/>
      <c r="E42" s="3"/>
      <c r="F42" s="43"/>
      <c r="G42" s="3"/>
      <c r="H42" s="3"/>
      <c r="I42" s="3"/>
      <c r="J42" s="3"/>
      <c r="K42" s="7">
        <v>35</v>
      </c>
      <c r="L42" s="3"/>
      <c r="M42" s="7">
        <f t="shared" si="3"/>
        <v>3.4240404516225044E-4</v>
      </c>
      <c r="N42" s="7">
        <f t="shared" si="0"/>
        <v>0</v>
      </c>
      <c r="O42" s="21">
        <f t="shared" si="1"/>
        <v>1</v>
      </c>
      <c r="P42" s="21">
        <f t="shared" si="2"/>
        <v>6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>
      <c r="B43" s="6"/>
      <c r="C43" s="3"/>
      <c r="D43" s="3"/>
      <c r="E43" s="3"/>
      <c r="F43" s="43"/>
      <c r="G43" s="3"/>
      <c r="H43" s="6"/>
      <c r="I43" s="3"/>
      <c r="J43" s="3"/>
      <c r="K43" s="7">
        <v>36</v>
      </c>
      <c r="L43" s="3"/>
      <c r="M43" s="7">
        <f t="shared" si="3"/>
        <v>2.8533670430187536E-4</v>
      </c>
      <c r="N43" s="7">
        <f t="shared" si="0"/>
        <v>0</v>
      </c>
      <c r="O43" s="21">
        <f t="shared" si="1"/>
        <v>1</v>
      </c>
      <c r="P43" s="21">
        <f t="shared" si="2"/>
        <v>6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>
      <c r="B44" s="6"/>
      <c r="C44" s="3"/>
      <c r="D44" s="3"/>
      <c r="E44" s="3"/>
      <c r="F44" s="43"/>
      <c r="G44" s="3"/>
      <c r="H44" s="3"/>
      <c r="I44" s="3"/>
      <c r="J44" s="3"/>
      <c r="K44" s="7">
        <v>37</v>
      </c>
      <c r="L44" s="3"/>
      <c r="M44" s="7">
        <f t="shared" si="3"/>
        <v>2.3778058691822945E-4</v>
      </c>
      <c r="N44" s="7">
        <f t="shared" si="0"/>
        <v>0</v>
      </c>
      <c r="O44" s="21">
        <f t="shared" si="1"/>
        <v>1</v>
      </c>
      <c r="P44" s="21">
        <f t="shared" si="2"/>
        <v>6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>
      <c r="B45" s="6"/>
      <c r="C45" s="3"/>
      <c r="D45" s="3"/>
      <c r="E45" s="3"/>
      <c r="F45" s="43"/>
      <c r="G45" s="3"/>
      <c r="H45" s="3"/>
      <c r="I45" s="3"/>
      <c r="J45" s="3"/>
      <c r="K45" s="7">
        <v>38</v>
      </c>
      <c r="L45" s="3"/>
      <c r="M45" s="7">
        <f t="shared" si="3"/>
        <v>1.9815048909852453E-4</v>
      </c>
      <c r="N45" s="7">
        <f t="shared" si="0"/>
        <v>0</v>
      </c>
      <c r="O45" s="21">
        <f t="shared" si="1"/>
        <v>1</v>
      </c>
      <c r="P45" s="21">
        <f t="shared" si="2"/>
        <v>6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>
      <c r="B46" s="6"/>
      <c r="C46" s="3"/>
      <c r="D46" s="3"/>
      <c r="E46" s="3"/>
      <c r="F46" s="43"/>
      <c r="G46" s="3"/>
      <c r="H46" s="3"/>
      <c r="I46" s="3"/>
      <c r="J46" s="3"/>
      <c r="K46" s="7">
        <v>39</v>
      </c>
      <c r="L46" s="3"/>
      <c r="M46" s="7">
        <f t="shared" si="3"/>
        <v>1.651254075821038E-4</v>
      </c>
      <c r="N46" s="7">
        <f t="shared" si="0"/>
        <v>0</v>
      </c>
      <c r="O46" s="21">
        <f t="shared" si="1"/>
        <v>1</v>
      </c>
      <c r="P46" s="21">
        <f t="shared" si="2"/>
        <v>6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>
      <c r="B47" s="6"/>
      <c r="C47" s="3"/>
      <c r="D47" s="3"/>
      <c r="E47" s="3"/>
      <c r="F47" s="43"/>
      <c r="G47" s="3"/>
      <c r="H47" s="6"/>
      <c r="I47" s="3"/>
      <c r="J47" s="3"/>
      <c r="K47" s="7">
        <v>40</v>
      </c>
      <c r="L47" s="3"/>
      <c r="M47" s="7">
        <f t="shared" si="3"/>
        <v>1.3760450631841983E-4</v>
      </c>
      <c r="N47" s="7">
        <f t="shared" si="0"/>
        <v>0</v>
      </c>
      <c r="O47" s="21">
        <f t="shared" si="1"/>
        <v>1</v>
      </c>
      <c r="P47" s="21">
        <f t="shared" si="2"/>
        <v>6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1">
        <f t="shared" si="1"/>
        <v>1</v>
      </c>
      <c r="P48" s="21">
        <f t="shared" si="2"/>
        <v>6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1">
        <f t="shared" si="1"/>
        <v>1</v>
      </c>
      <c r="P49" s="21">
        <f t="shared" si="2"/>
        <v>6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1">
        <f t="shared" si="1"/>
        <v>1</v>
      </c>
      <c r="P50" s="21">
        <f t="shared" si="2"/>
        <v>6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1">
        <f t="shared" si="1"/>
        <v>1</v>
      </c>
      <c r="P51" s="21">
        <f t="shared" si="2"/>
        <v>6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>
      <c r="B52" s="3"/>
      <c r="C52" s="3"/>
      <c r="D52" s="3"/>
      <c r="E52" s="3"/>
      <c r="F52" s="3"/>
      <c r="G52" s="3"/>
      <c r="H52" s="3"/>
      <c r="I52" s="3"/>
      <c r="J52" s="6"/>
      <c r="K52" s="3"/>
      <c r="L52" s="3"/>
      <c r="M52" s="3"/>
      <c r="N52" s="3"/>
      <c r="O52" s="21">
        <f t="shared" si="1"/>
        <v>1</v>
      </c>
      <c r="P52" s="21">
        <f t="shared" si="2"/>
        <v>6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>
      <c r="B53" s="6"/>
      <c r="C53" s="3"/>
      <c r="D53" s="3"/>
      <c r="E53" s="3"/>
      <c r="F53" s="6"/>
      <c r="G53" s="3"/>
      <c r="H53" s="3"/>
      <c r="I53" s="3"/>
      <c r="J53" s="3"/>
      <c r="K53" s="3"/>
      <c r="L53" s="3"/>
      <c r="M53" s="3"/>
      <c r="N53" s="3"/>
      <c r="O53" s="21">
        <f t="shared" si="1"/>
        <v>1</v>
      </c>
      <c r="P53" s="21">
        <f t="shared" si="2"/>
        <v>6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>
      <c r="B54" s="6"/>
      <c r="C54" s="3"/>
      <c r="D54" s="3"/>
      <c r="E54" s="7"/>
      <c r="F54" s="6"/>
      <c r="G54" s="23"/>
      <c r="H54" s="6"/>
      <c r="I54" s="3"/>
      <c r="J54" s="3"/>
      <c r="K54" s="3"/>
      <c r="L54" s="3"/>
      <c r="M54" s="3"/>
      <c r="N54" s="3"/>
      <c r="O54" s="21">
        <f t="shared" si="1"/>
        <v>1</v>
      </c>
      <c r="P54" s="21">
        <f t="shared" si="2"/>
        <v>6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>
      <c r="B55" s="6"/>
      <c r="C55" s="3"/>
      <c r="D55" s="3"/>
      <c r="E55" s="7"/>
      <c r="F55" s="6"/>
      <c r="G55" s="3"/>
      <c r="H55" s="2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>
      <c r="B56" s="6"/>
      <c r="C56" s="3"/>
      <c r="D56" s="3"/>
      <c r="E56" s="7"/>
      <c r="F56" s="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>
      <c r="AB58" s="6"/>
      <c r="AC58" s="7"/>
      <c r="AD58" s="3"/>
      <c r="AE58" s="7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>
      <c r="AB59" s="6"/>
      <c r="AC59" s="7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>
      <c r="AB60" s="3"/>
      <c r="AC60" s="7"/>
      <c r="AD60" s="3"/>
      <c r="AE60" s="3"/>
      <c r="AF60" s="6"/>
      <c r="AG60" s="3"/>
      <c r="AH60" s="12"/>
      <c r="AI60" s="3"/>
      <c r="AJ60" s="3"/>
      <c r="AK60" s="3"/>
      <c r="AL60" s="3"/>
      <c r="AM60" s="6"/>
      <c r="AN60" s="3"/>
      <c r="AO60" s="6"/>
    </row>
    <row r="61" spans="2:41">
      <c r="AB61" s="3"/>
      <c r="AC61" s="3"/>
      <c r="AD61" s="3"/>
      <c r="AE61" s="3"/>
      <c r="AF61" s="3"/>
      <c r="AG61" s="3"/>
      <c r="AH61" s="25"/>
      <c r="AI61" s="3"/>
      <c r="AJ61" s="7"/>
      <c r="AK61" s="3"/>
      <c r="AL61" s="3"/>
      <c r="AM61" s="7"/>
      <c r="AN61" s="7"/>
      <c r="AO61" s="3"/>
    </row>
    <row r="62" spans="2:41">
      <c r="AB62" s="6"/>
      <c r="AC62" s="7"/>
      <c r="AD62" s="3"/>
      <c r="AE62" s="3"/>
      <c r="AF62" s="7"/>
      <c r="AG62" s="3"/>
      <c r="AH62" s="21"/>
      <c r="AI62" s="20"/>
      <c r="AJ62" s="20"/>
      <c r="AK62" s="7"/>
      <c r="AL62" s="7"/>
      <c r="AM62" s="3"/>
      <c r="AN62" s="3"/>
      <c r="AO62" s="21"/>
    </row>
    <row r="63" spans="2:41">
      <c r="AB63" s="3"/>
      <c r="AC63" s="3"/>
      <c r="AD63" s="3"/>
      <c r="AE63" s="3"/>
      <c r="AF63" s="21"/>
      <c r="AG63" s="21"/>
      <c r="AH63" s="21"/>
      <c r="AI63" s="7"/>
      <c r="AJ63" s="7"/>
      <c r="AK63" s="3"/>
      <c r="AL63" s="3"/>
      <c r="AM63" s="7"/>
      <c r="AN63" s="7"/>
      <c r="AO63" s="7"/>
    </row>
    <row r="64" spans="2:41">
      <c r="AB64" s="7"/>
      <c r="AC64" s="7"/>
      <c r="AD64" s="3"/>
      <c r="AE64" s="3"/>
      <c r="AF64" s="21"/>
      <c r="AG64" s="21"/>
      <c r="AH64" s="21"/>
      <c r="AI64" s="7"/>
      <c r="AJ64" s="7"/>
      <c r="AK64" s="7"/>
      <c r="AL64" s="7"/>
      <c r="AM64" s="7"/>
      <c r="AN64" s="7"/>
      <c r="AO64" s="7"/>
    </row>
    <row r="65" spans="2:41">
      <c r="AB65" s="7"/>
      <c r="AC65" s="7"/>
      <c r="AD65" s="7"/>
      <c r="AE65" s="7"/>
      <c r="AF65" s="21"/>
      <c r="AG65" s="21"/>
      <c r="AH65" s="21"/>
      <c r="AI65" s="7"/>
      <c r="AJ65" s="7"/>
      <c r="AK65" s="7"/>
      <c r="AL65" s="7"/>
      <c r="AM65" s="7"/>
      <c r="AN65" s="7"/>
      <c r="AO65" s="7"/>
    </row>
    <row r="66" spans="2:41">
      <c r="AB66" s="7"/>
      <c r="AC66" s="7"/>
      <c r="AD66" s="7"/>
      <c r="AE66" s="7"/>
      <c r="AF66" s="21"/>
      <c r="AG66" s="21"/>
      <c r="AH66" s="21"/>
      <c r="AI66" s="7"/>
      <c r="AJ66" s="7"/>
      <c r="AK66" s="7"/>
      <c r="AL66" s="7"/>
      <c r="AM66" s="7"/>
      <c r="AN66" s="7"/>
      <c r="AO66" s="7"/>
    </row>
    <row r="67" spans="2:41">
      <c r="AB67" s="7"/>
      <c r="AC67" s="7"/>
      <c r="AD67" s="7"/>
      <c r="AE67" s="7"/>
      <c r="AF67" s="21"/>
      <c r="AG67" s="21"/>
      <c r="AH67" s="21"/>
      <c r="AI67" s="7"/>
      <c r="AJ67" s="7"/>
      <c r="AK67" s="7"/>
      <c r="AL67" s="7"/>
      <c r="AM67" s="7"/>
      <c r="AN67" s="7"/>
      <c r="AO67" s="7"/>
    </row>
    <row r="68" spans="2:41">
      <c r="AB68" s="7"/>
      <c r="AC68" s="7"/>
      <c r="AD68" s="7"/>
      <c r="AE68" s="7"/>
      <c r="AF68" s="21"/>
      <c r="AG68" s="21"/>
      <c r="AH68" s="21"/>
      <c r="AI68" s="7"/>
      <c r="AJ68" s="7"/>
      <c r="AK68" s="7"/>
      <c r="AL68" s="7"/>
      <c r="AM68" s="7"/>
      <c r="AN68" s="7"/>
      <c r="AO68" s="7"/>
    </row>
    <row r="69" spans="2:41">
      <c r="AB69" s="7"/>
      <c r="AC69" s="7"/>
      <c r="AD69" s="7"/>
      <c r="AE69" s="7"/>
      <c r="AF69" s="21"/>
      <c r="AG69" s="21"/>
      <c r="AH69" s="21"/>
      <c r="AI69" s="7"/>
      <c r="AJ69" s="7"/>
      <c r="AK69" s="7"/>
      <c r="AL69" s="7"/>
      <c r="AM69" s="7"/>
      <c r="AN69" s="7"/>
      <c r="AO69" s="7"/>
    </row>
    <row r="70" spans="2:41">
      <c r="AB70" s="7"/>
      <c r="AC70" s="7"/>
      <c r="AD70" s="7"/>
      <c r="AE70" s="7"/>
      <c r="AF70" s="21"/>
      <c r="AG70" s="21"/>
      <c r="AH70" s="21"/>
      <c r="AI70" s="7"/>
      <c r="AJ70" s="7"/>
      <c r="AK70" s="7"/>
      <c r="AL70" s="7"/>
      <c r="AM70" s="7"/>
      <c r="AN70" s="7"/>
      <c r="AO70" s="7"/>
    </row>
    <row r="71" spans="2:41">
      <c r="AB71" s="7"/>
      <c r="AC71" s="7"/>
      <c r="AD71" s="7"/>
      <c r="AE71" s="7"/>
      <c r="AF71" s="21"/>
      <c r="AG71" s="21"/>
      <c r="AH71" s="21"/>
      <c r="AI71" s="7"/>
      <c r="AJ71" s="7"/>
      <c r="AK71" s="7"/>
      <c r="AL71" s="7"/>
      <c r="AM71" s="7"/>
      <c r="AN71" s="7"/>
      <c r="AO71" s="7"/>
    </row>
    <row r="72" spans="2:41">
      <c r="AB72" s="7"/>
      <c r="AC72" s="7"/>
      <c r="AD72" s="7"/>
      <c r="AE72" s="7"/>
      <c r="AF72" s="21"/>
      <c r="AG72" s="21"/>
      <c r="AH72" s="21"/>
      <c r="AI72" s="7"/>
      <c r="AJ72" s="7"/>
      <c r="AK72" s="7"/>
      <c r="AL72" s="7"/>
      <c r="AM72" s="7"/>
      <c r="AN72" s="7"/>
      <c r="AO72" s="7"/>
    </row>
    <row r="73" spans="2:41">
      <c r="AB73" s="7"/>
      <c r="AC73" s="7"/>
      <c r="AD73" s="7"/>
      <c r="AE73" s="7"/>
      <c r="AF73" s="21"/>
      <c r="AG73" s="21"/>
      <c r="AH73" s="21"/>
      <c r="AI73" s="7"/>
      <c r="AJ73" s="7"/>
      <c r="AK73" s="7"/>
      <c r="AL73" s="7"/>
      <c r="AM73" s="7"/>
      <c r="AN73" s="7"/>
      <c r="AO73" s="7"/>
    </row>
    <row r="74" spans="2:41">
      <c r="B74" s="6"/>
      <c r="C74" s="3"/>
      <c r="D74" s="3"/>
      <c r="E74" s="7"/>
      <c r="F74" s="6"/>
      <c r="G74" s="3"/>
      <c r="H74" s="3"/>
      <c r="I74" s="3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7"/>
      <c r="AC74" s="7"/>
      <c r="AD74" s="7"/>
      <c r="AE74" s="7"/>
      <c r="AF74" s="21"/>
      <c r="AG74" s="21"/>
      <c r="AH74" s="21"/>
      <c r="AI74" s="7"/>
      <c r="AJ74" s="7"/>
      <c r="AK74" s="7"/>
      <c r="AL74" s="7"/>
      <c r="AM74" s="7"/>
      <c r="AN74" s="7"/>
      <c r="AO74" s="7"/>
    </row>
    <row r="75" spans="2:41">
      <c r="B75" s="6"/>
      <c r="C75" s="3"/>
      <c r="D75" s="3"/>
      <c r="E75" s="3"/>
      <c r="F75" s="2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7"/>
      <c r="AC75" s="7"/>
      <c r="AD75" s="7"/>
      <c r="AE75" s="7"/>
      <c r="AF75" s="21"/>
      <c r="AG75" s="21"/>
      <c r="AH75" s="21"/>
      <c r="AI75" s="7"/>
      <c r="AJ75" s="7"/>
      <c r="AK75" s="7"/>
      <c r="AL75" s="7"/>
      <c r="AM75" s="7"/>
      <c r="AN75" s="7"/>
      <c r="AO75" s="7"/>
    </row>
    <row r="76" spans="2:41">
      <c r="B76" s="6"/>
      <c r="C76" s="3"/>
      <c r="D76" s="3"/>
      <c r="E76" s="3"/>
      <c r="F76" s="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7"/>
      <c r="AC76" s="7"/>
      <c r="AD76" s="7"/>
      <c r="AE76" s="7"/>
      <c r="AF76" s="21"/>
      <c r="AG76" s="21"/>
      <c r="AH76" s="21"/>
      <c r="AI76" s="7"/>
      <c r="AJ76" s="7"/>
      <c r="AK76" s="7"/>
      <c r="AL76" s="7"/>
      <c r="AM76" s="7"/>
      <c r="AN76" s="7"/>
      <c r="AO76" s="7"/>
    </row>
    <row r="77" spans="2:41">
      <c r="B77" s="6"/>
      <c r="C77" s="3"/>
      <c r="D77" s="3"/>
      <c r="E77" s="3"/>
      <c r="F77" s="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7"/>
      <c r="AC77" s="7"/>
      <c r="AD77" s="7"/>
      <c r="AE77" s="7"/>
      <c r="AF77" s="21"/>
      <c r="AG77" s="21"/>
      <c r="AH77" s="21"/>
      <c r="AI77" s="7"/>
      <c r="AJ77" s="7"/>
      <c r="AK77" s="7"/>
      <c r="AL77" s="7"/>
      <c r="AM77" s="7"/>
      <c r="AN77" s="7"/>
      <c r="AO77" s="7"/>
    </row>
    <row r="78" spans="2:41">
      <c r="B78" s="6"/>
      <c r="C78" s="3"/>
      <c r="D78" s="3"/>
      <c r="E78" s="3"/>
      <c r="F78" s="7"/>
      <c r="G78" s="3"/>
      <c r="H78" s="3"/>
      <c r="I78" s="3"/>
      <c r="J78" s="3"/>
      <c r="K78" s="3"/>
      <c r="L78" s="3"/>
      <c r="M78" s="6"/>
      <c r="N78" s="7"/>
      <c r="O78" s="3"/>
      <c r="P78" s="6"/>
      <c r="Q78" s="7"/>
      <c r="R78" s="3"/>
      <c r="S78" s="3"/>
      <c r="T78" s="3"/>
      <c r="U78" s="3"/>
      <c r="V78" s="3"/>
      <c r="W78" s="3"/>
      <c r="X78" s="3"/>
      <c r="Y78" s="3"/>
      <c r="Z78" s="3"/>
      <c r="AA78" s="3"/>
      <c r="AB78" s="7"/>
      <c r="AC78" s="7"/>
      <c r="AD78" s="7"/>
      <c r="AE78" s="7"/>
      <c r="AF78" s="21"/>
      <c r="AG78" s="21"/>
      <c r="AH78" s="21"/>
      <c r="AI78" s="7"/>
      <c r="AJ78" s="7"/>
      <c r="AK78" s="7"/>
      <c r="AL78" s="7"/>
      <c r="AM78" s="7"/>
      <c r="AN78" s="7"/>
      <c r="AO78" s="7"/>
    </row>
    <row r="79" spans="2:41">
      <c r="B79" s="6"/>
      <c r="C79" s="3"/>
      <c r="D79" s="3"/>
      <c r="E79" s="3"/>
      <c r="F79" s="7"/>
      <c r="G79" s="3"/>
      <c r="H79" s="3"/>
      <c r="I79" s="3"/>
      <c r="J79" s="3"/>
      <c r="K79" s="3"/>
      <c r="L79" s="3"/>
      <c r="M79" s="6"/>
      <c r="N79" s="7"/>
      <c r="O79" s="3"/>
      <c r="P79" s="3"/>
      <c r="Q79" s="3"/>
      <c r="R79" s="3"/>
      <c r="S79" s="3"/>
      <c r="T79" s="6"/>
      <c r="U79" s="3"/>
      <c r="V79" s="3"/>
      <c r="W79" s="3"/>
      <c r="X79" s="3"/>
      <c r="Y79" s="3"/>
      <c r="Z79" s="3"/>
      <c r="AA79" s="3"/>
      <c r="AB79" s="7"/>
      <c r="AC79" s="7"/>
      <c r="AD79" s="7"/>
      <c r="AE79" s="7"/>
      <c r="AF79" s="21"/>
      <c r="AG79" s="21"/>
      <c r="AH79" s="21"/>
      <c r="AI79" s="7"/>
      <c r="AJ79" s="7"/>
      <c r="AK79" s="7"/>
      <c r="AL79" s="7"/>
      <c r="AM79" s="7"/>
      <c r="AN79" s="7"/>
      <c r="AO79" s="7"/>
    </row>
    <row r="80" spans="2:41">
      <c r="B80" s="6"/>
      <c r="C80" s="3"/>
      <c r="D80" s="3"/>
      <c r="E80" s="3"/>
      <c r="F80" s="7"/>
      <c r="G80" s="3"/>
      <c r="H80" s="3"/>
      <c r="I80" s="3"/>
      <c r="J80" s="3"/>
      <c r="K80" s="7"/>
      <c r="L80" s="3"/>
      <c r="M80" s="3"/>
      <c r="N80" s="7"/>
      <c r="O80" s="3"/>
      <c r="P80" s="3"/>
      <c r="Q80" s="3"/>
      <c r="R80" s="3"/>
      <c r="S80" s="3"/>
      <c r="T80" s="3"/>
      <c r="U80" s="3"/>
      <c r="V80" s="3"/>
      <c r="W80" s="6"/>
      <c r="X80" s="3"/>
      <c r="Y80" s="12"/>
      <c r="Z80" s="3"/>
      <c r="AA80" s="3"/>
      <c r="AB80" s="7"/>
      <c r="AC80" s="7"/>
      <c r="AD80" s="7"/>
      <c r="AE80" s="7"/>
      <c r="AF80" s="21"/>
      <c r="AG80" s="21"/>
      <c r="AH80" s="21"/>
      <c r="AI80" s="7"/>
      <c r="AJ80" s="7"/>
      <c r="AK80" s="7"/>
      <c r="AL80" s="7"/>
      <c r="AM80" s="7"/>
      <c r="AN80" s="7"/>
      <c r="AO80" s="7"/>
    </row>
    <row r="81" spans="2:41">
      <c r="B81" s="6"/>
      <c r="C81" s="3"/>
      <c r="D81" s="3"/>
      <c r="E81" s="3"/>
      <c r="F81" s="7"/>
      <c r="G81" s="3"/>
      <c r="H81" s="3"/>
      <c r="I81" s="3"/>
      <c r="J81" s="3"/>
      <c r="K81" s="7"/>
      <c r="L81" s="3"/>
      <c r="M81" s="3"/>
      <c r="N81" s="3"/>
      <c r="O81" s="3"/>
      <c r="P81" s="6"/>
      <c r="Q81" s="6"/>
      <c r="R81" s="3"/>
      <c r="S81" s="3"/>
      <c r="T81" s="3"/>
      <c r="U81" s="3"/>
      <c r="V81" s="3"/>
      <c r="W81" s="3"/>
      <c r="X81" s="3"/>
      <c r="Y81" s="3"/>
      <c r="Z81" s="3"/>
      <c r="AA81" s="3"/>
      <c r="AB81" s="7"/>
      <c r="AC81" s="7"/>
      <c r="AD81" s="7"/>
      <c r="AE81" s="7"/>
      <c r="AF81" s="21"/>
      <c r="AG81" s="21"/>
      <c r="AH81" s="21"/>
      <c r="AI81" s="7"/>
      <c r="AJ81" s="7"/>
      <c r="AK81" s="7"/>
      <c r="AL81" s="7"/>
      <c r="AM81" s="7"/>
      <c r="AN81" s="7"/>
      <c r="AO81" s="7"/>
    </row>
    <row r="82" spans="2:41">
      <c r="B82" s="3"/>
      <c r="C82" s="3"/>
      <c r="D82" s="3"/>
      <c r="E82" s="3"/>
      <c r="F82" s="3"/>
      <c r="G82" s="3"/>
      <c r="H82" s="3"/>
      <c r="I82" s="3"/>
      <c r="J82" s="3"/>
      <c r="K82" s="6"/>
      <c r="L82" s="3"/>
      <c r="M82" s="6"/>
      <c r="N82" s="7"/>
      <c r="O82" s="7"/>
      <c r="P82" s="7"/>
      <c r="Q82" s="7"/>
      <c r="R82" s="7"/>
      <c r="S82" s="3"/>
      <c r="T82" s="7"/>
      <c r="U82" s="3"/>
      <c r="V82" s="3"/>
      <c r="W82" s="7"/>
      <c r="X82" s="3"/>
      <c r="Y82" s="3"/>
      <c r="Z82" s="3"/>
      <c r="AA82" s="3"/>
      <c r="AB82" s="7"/>
      <c r="AC82" s="7"/>
      <c r="AD82" s="7"/>
      <c r="AE82" s="7"/>
      <c r="AF82" s="21"/>
      <c r="AG82" s="21"/>
      <c r="AH82" s="21"/>
      <c r="AI82" s="7"/>
      <c r="AJ82" s="7"/>
      <c r="AK82" s="7"/>
      <c r="AL82" s="7"/>
      <c r="AM82" s="7"/>
      <c r="AN82" s="7"/>
      <c r="AO82" s="7"/>
    </row>
    <row r="83" spans="2:4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0"/>
      <c r="N83" s="3"/>
      <c r="O83" s="20"/>
      <c r="P83" s="3"/>
      <c r="Q83" s="3"/>
      <c r="R83" s="3"/>
      <c r="S83" s="3"/>
      <c r="T83" s="3"/>
      <c r="U83" s="3"/>
      <c r="V83" s="3"/>
      <c r="W83" s="21"/>
      <c r="X83" s="21"/>
      <c r="Y83" s="3"/>
      <c r="Z83" s="3"/>
      <c r="AA83" s="3"/>
      <c r="AB83" s="7"/>
      <c r="AC83" s="7"/>
      <c r="AD83" s="7"/>
      <c r="AE83" s="7"/>
      <c r="AF83" s="21"/>
      <c r="AG83" s="21"/>
      <c r="AH83" s="21"/>
      <c r="AI83" s="7"/>
      <c r="AJ83" s="7"/>
      <c r="AK83" s="7"/>
      <c r="AL83" s="7"/>
      <c r="AM83" s="7"/>
      <c r="AN83" s="7"/>
      <c r="AO83" s="7"/>
    </row>
    <row r="84" spans="2:41">
      <c r="B84" s="3"/>
      <c r="C84" s="3"/>
      <c r="D84" s="3"/>
      <c r="E84" s="3"/>
      <c r="F84" s="3"/>
      <c r="G84" s="3"/>
      <c r="H84" s="3"/>
      <c r="I84" s="3"/>
      <c r="J84" s="3"/>
      <c r="K84" s="7"/>
      <c r="L84" s="3"/>
      <c r="M84" s="7"/>
      <c r="N84" s="7"/>
      <c r="O84" s="7"/>
      <c r="P84" s="7"/>
      <c r="Q84" s="7"/>
      <c r="R84" s="7"/>
      <c r="S84" s="7"/>
      <c r="T84" s="7"/>
      <c r="U84" s="3"/>
      <c r="V84" s="3"/>
      <c r="W84" s="21"/>
      <c r="X84" s="21"/>
      <c r="Y84" s="3"/>
      <c r="Z84" s="3"/>
      <c r="AA84" s="3"/>
      <c r="AB84" s="7"/>
      <c r="AC84" s="7"/>
      <c r="AD84" s="7"/>
      <c r="AE84" s="7"/>
      <c r="AF84" s="21"/>
      <c r="AG84" s="21"/>
      <c r="AH84" s="21"/>
      <c r="AI84" s="7"/>
      <c r="AJ84" s="7"/>
      <c r="AK84" s="7"/>
      <c r="AL84" s="7"/>
      <c r="AM84" s="7"/>
      <c r="AN84" s="7"/>
      <c r="AO84" s="7"/>
    </row>
    <row r="85" spans="2:41">
      <c r="B85" s="3"/>
      <c r="C85" s="3"/>
      <c r="D85" s="3"/>
      <c r="E85" s="3"/>
      <c r="F85" s="3"/>
      <c r="G85" s="3"/>
      <c r="H85" s="3"/>
      <c r="I85" s="3"/>
      <c r="J85" s="3"/>
      <c r="K85" s="7"/>
      <c r="L85" s="7"/>
      <c r="M85" s="7"/>
      <c r="N85" s="7"/>
      <c r="O85" s="7"/>
      <c r="P85" s="7"/>
      <c r="Q85" s="7"/>
      <c r="R85" s="7"/>
      <c r="S85" s="7"/>
      <c r="T85" s="7"/>
      <c r="U85" s="3"/>
      <c r="V85" s="3"/>
      <c r="W85" s="21"/>
      <c r="X85" s="21"/>
      <c r="Y85" s="3"/>
      <c r="Z85" s="3"/>
      <c r="AA85" s="3"/>
      <c r="AB85" s="7"/>
      <c r="AC85" s="7"/>
      <c r="AD85" s="7"/>
      <c r="AE85" s="7"/>
      <c r="AF85" s="21"/>
      <c r="AG85" s="21"/>
      <c r="AH85" s="21"/>
      <c r="AI85" s="7"/>
      <c r="AJ85" s="7"/>
      <c r="AK85" s="7"/>
      <c r="AL85" s="7"/>
      <c r="AM85" s="7"/>
      <c r="AN85" s="7"/>
      <c r="AO85" s="7"/>
    </row>
    <row r="86" spans="2:41">
      <c r="B86" s="3"/>
      <c r="C86" s="3"/>
      <c r="D86" s="3"/>
      <c r="E86" s="3"/>
      <c r="F86" s="3"/>
      <c r="G86" s="3"/>
      <c r="H86" s="3"/>
      <c r="I86" s="3"/>
      <c r="J86" s="3"/>
      <c r="K86" s="7"/>
      <c r="L86" s="7"/>
      <c r="M86" s="7"/>
      <c r="N86" s="7"/>
      <c r="O86" s="7"/>
      <c r="P86" s="7"/>
      <c r="Q86" s="7"/>
      <c r="R86" s="7"/>
      <c r="S86" s="7"/>
      <c r="T86" s="7"/>
      <c r="U86" s="3"/>
      <c r="V86" s="3"/>
      <c r="W86" s="21"/>
      <c r="X86" s="21"/>
      <c r="Y86" s="3"/>
      <c r="Z86" s="3"/>
      <c r="AA86" s="3"/>
      <c r="AB86" s="7"/>
      <c r="AC86" s="7"/>
      <c r="AD86" s="7"/>
      <c r="AE86" s="7"/>
      <c r="AF86" s="21"/>
      <c r="AG86" s="21"/>
      <c r="AH86" s="21"/>
      <c r="AI86" s="7"/>
      <c r="AJ86" s="7"/>
      <c r="AK86" s="7"/>
      <c r="AL86" s="7"/>
      <c r="AM86" s="7"/>
      <c r="AN86" s="7"/>
      <c r="AO86" s="7"/>
    </row>
    <row r="87" spans="2:41">
      <c r="B87" s="3"/>
      <c r="C87" s="3"/>
      <c r="D87" s="3"/>
      <c r="E87" s="3"/>
      <c r="F87" s="3"/>
      <c r="G87" s="3"/>
      <c r="H87" s="3"/>
      <c r="I87" s="3"/>
      <c r="J87" s="3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3"/>
      <c r="W87" s="21"/>
      <c r="X87" s="21"/>
      <c r="Y87" s="3"/>
      <c r="Z87" s="3"/>
      <c r="AA87" s="3"/>
      <c r="AB87" s="7"/>
      <c r="AC87" s="7"/>
      <c r="AD87" s="7"/>
      <c r="AE87" s="7"/>
      <c r="AF87" s="21"/>
      <c r="AG87" s="21"/>
      <c r="AH87" s="21"/>
      <c r="AI87" s="7"/>
      <c r="AJ87" s="7"/>
      <c r="AK87" s="7"/>
      <c r="AL87" s="7"/>
      <c r="AM87" s="7"/>
      <c r="AN87" s="7"/>
      <c r="AO87" s="7"/>
    </row>
    <row r="88" spans="2:41">
      <c r="B88" s="3"/>
      <c r="C88" s="3"/>
      <c r="D88" s="3"/>
      <c r="E88" s="3"/>
      <c r="F88" s="3"/>
      <c r="G88" s="3"/>
      <c r="H88" s="3"/>
      <c r="I88" s="3"/>
      <c r="J88" s="3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3"/>
      <c r="W88" s="21"/>
      <c r="X88" s="21"/>
      <c r="Y88" s="3"/>
      <c r="Z88" s="3"/>
      <c r="AA88" s="3"/>
      <c r="AB88" s="7"/>
      <c r="AC88" s="7"/>
      <c r="AD88" s="7"/>
      <c r="AE88" s="7"/>
      <c r="AF88" s="21"/>
      <c r="AG88" s="21"/>
      <c r="AH88" s="21"/>
      <c r="AI88" s="7"/>
      <c r="AJ88" s="7"/>
      <c r="AK88" s="7"/>
      <c r="AL88" s="7"/>
      <c r="AM88" s="7"/>
      <c r="AN88" s="7"/>
      <c r="AO88" s="7"/>
    </row>
    <row r="89" spans="2:41">
      <c r="B89" s="3"/>
      <c r="C89" s="3"/>
      <c r="D89" s="3"/>
      <c r="E89" s="3"/>
      <c r="F89" s="3"/>
      <c r="G89" s="3"/>
      <c r="H89" s="3"/>
      <c r="I89" s="3"/>
      <c r="J89" s="3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3"/>
      <c r="W89" s="21"/>
      <c r="X89" s="21"/>
      <c r="Y89" s="3"/>
      <c r="Z89" s="3"/>
      <c r="AA89" s="3"/>
      <c r="AB89" s="7"/>
      <c r="AC89" s="7"/>
      <c r="AD89" s="7"/>
      <c r="AE89" s="7"/>
      <c r="AF89" s="21"/>
      <c r="AG89" s="21"/>
      <c r="AH89" s="21"/>
      <c r="AI89" s="7"/>
      <c r="AJ89" s="7"/>
      <c r="AK89" s="7"/>
      <c r="AL89" s="7"/>
      <c r="AM89" s="7"/>
      <c r="AN89" s="7"/>
      <c r="AO89" s="7"/>
    </row>
    <row r="90" spans="2:41">
      <c r="B90" s="3"/>
      <c r="C90" s="3"/>
      <c r="D90" s="3"/>
      <c r="E90" s="3"/>
      <c r="F90" s="3"/>
      <c r="G90" s="3"/>
      <c r="H90" s="3"/>
      <c r="I90" s="3"/>
      <c r="J90" s="3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3"/>
      <c r="W90" s="21"/>
      <c r="X90" s="21"/>
      <c r="Y90" s="3"/>
      <c r="Z90" s="3"/>
      <c r="AA90" s="3"/>
      <c r="AB90" s="7"/>
      <c r="AC90" s="7"/>
      <c r="AD90" s="7"/>
      <c r="AE90" s="7"/>
      <c r="AF90" s="21"/>
      <c r="AG90" s="21"/>
      <c r="AH90" s="21"/>
      <c r="AI90" s="7"/>
      <c r="AJ90" s="7"/>
      <c r="AK90" s="7"/>
      <c r="AL90" s="7"/>
      <c r="AM90" s="7"/>
      <c r="AN90" s="7"/>
      <c r="AO90" s="7"/>
    </row>
    <row r="91" spans="2:41">
      <c r="B91" s="3"/>
      <c r="C91" s="3"/>
      <c r="D91" s="3"/>
      <c r="E91" s="3"/>
      <c r="F91" s="3"/>
      <c r="G91" s="3"/>
      <c r="H91" s="3"/>
      <c r="I91" s="3"/>
      <c r="J91" s="3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3"/>
      <c r="W91" s="21"/>
      <c r="X91" s="21"/>
      <c r="Y91" s="3"/>
      <c r="Z91" s="3"/>
      <c r="AA91" s="3"/>
      <c r="AB91" s="7"/>
      <c r="AC91" s="7"/>
      <c r="AD91" s="7"/>
      <c r="AE91" s="7"/>
      <c r="AF91" s="21"/>
      <c r="AG91" s="21"/>
      <c r="AH91" s="21"/>
      <c r="AI91" s="7"/>
      <c r="AJ91" s="7"/>
      <c r="AK91" s="7"/>
      <c r="AL91" s="7"/>
      <c r="AM91" s="7"/>
      <c r="AN91" s="7"/>
      <c r="AO91" s="7"/>
    </row>
    <row r="92" spans="2:41">
      <c r="B92" s="3"/>
      <c r="C92" s="3"/>
      <c r="D92" s="3"/>
      <c r="E92" s="3"/>
      <c r="F92" s="3"/>
      <c r="G92" s="3"/>
      <c r="H92" s="3"/>
      <c r="I92" s="3"/>
      <c r="J92" s="3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3"/>
      <c r="W92" s="21"/>
      <c r="X92" s="21"/>
      <c r="Y92" s="3"/>
      <c r="Z92" s="3"/>
      <c r="AA92" s="3"/>
      <c r="AB92" s="7"/>
      <c r="AC92" s="7"/>
      <c r="AD92" s="7"/>
      <c r="AE92" s="7"/>
      <c r="AF92" s="21"/>
      <c r="AG92" s="21"/>
      <c r="AH92" s="21"/>
      <c r="AI92" s="7"/>
      <c r="AJ92" s="7"/>
      <c r="AK92" s="7"/>
      <c r="AL92" s="7"/>
      <c r="AM92" s="7"/>
      <c r="AN92" s="7"/>
      <c r="AO92" s="7"/>
    </row>
    <row r="93" spans="2:41">
      <c r="B93" s="3"/>
      <c r="C93" s="3"/>
      <c r="D93" s="3"/>
      <c r="E93" s="3"/>
      <c r="F93" s="3"/>
      <c r="G93" s="3"/>
      <c r="H93" s="3"/>
      <c r="I93" s="3"/>
      <c r="J93" s="3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3"/>
      <c r="W93" s="21"/>
      <c r="X93" s="21"/>
      <c r="Y93" s="3"/>
      <c r="Z93" s="3"/>
      <c r="AA93" s="3"/>
      <c r="AB93" s="7"/>
      <c r="AC93" s="7"/>
      <c r="AD93" s="7"/>
      <c r="AE93" s="7"/>
      <c r="AF93" s="21"/>
      <c r="AG93" s="21"/>
      <c r="AH93" s="21"/>
      <c r="AI93" s="7"/>
      <c r="AJ93" s="7"/>
      <c r="AK93" s="7"/>
      <c r="AL93" s="7"/>
      <c r="AM93" s="7"/>
      <c r="AN93" s="7"/>
      <c r="AO93" s="7"/>
    </row>
    <row r="94" spans="2:41">
      <c r="B94" s="3"/>
      <c r="C94" s="3"/>
      <c r="D94" s="3"/>
      <c r="E94" s="3"/>
      <c r="F94" s="3"/>
      <c r="G94" s="3"/>
      <c r="H94" s="3"/>
      <c r="I94" s="3"/>
      <c r="J94" s="3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3"/>
      <c r="W94" s="21"/>
      <c r="X94" s="21"/>
      <c r="Y94" s="3"/>
      <c r="Z94" s="3"/>
      <c r="AA94" s="3"/>
      <c r="AB94" s="7"/>
      <c r="AC94" s="7"/>
      <c r="AD94" s="7"/>
      <c r="AE94" s="7"/>
      <c r="AF94" s="21"/>
      <c r="AG94" s="21"/>
      <c r="AH94" s="21"/>
      <c r="AI94" s="7"/>
      <c r="AJ94" s="7"/>
      <c r="AK94" s="7"/>
      <c r="AL94" s="7"/>
      <c r="AM94" s="7"/>
      <c r="AN94" s="7"/>
      <c r="AO94" s="7"/>
    </row>
    <row r="95" spans="2:41">
      <c r="B95" s="3"/>
      <c r="C95" s="3"/>
      <c r="D95" s="3"/>
      <c r="E95" s="3"/>
      <c r="F95" s="3"/>
      <c r="G95" s="3"/>
      <c r="H95" s="3"/>
      <c r="I95" s="3"/>
      <c r="J95" s="3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3"/>
      <c r="W95" s="21"/>
      <c r="X95" s="21"/>
      <c r="Y95" s="3"/>
      <c r="Z95" s="3"/>
      <c r="AA95" s="3"/>
      <c r="AB95" s="7"/>
      <c r="AC95" s="7"/>
      <c r="AD95" s="7"/>
      <c r="AE95" s="7"/>
      <c r="AF95" s="21"/>
      <c r="AG95" s="21"/>
      <c r="AH95" s="21"/>
      <c r="AI95" s="7"/>
      <c r="AJ95" s="7"/>
      <c r="AK95" s="7"/>
      <c r="AL95" s="7"/>
      <c r="AM95" s="7"/>
      <c r="AN95" s="7"/>
      <c r="AO95" s="7"/>
    </row>
    <row r="96" spans="2:41">
      <c r="B96" s="3"/>
      <c r="C96" s="3"/>
      <c r="D96" s="3"/>
      <c r="E96" s="3"/>
      <c r="F96" s="3"/>
      <c r="G96" s="3"/>
      <c r="H96" s="3"/>
      <c r="I96" s="3"/>
      <c r="J96" s="3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3"/>
      <c r="W96" s="21"/>
      <c r="X96" s="21"/>
      <c r="Y96" s="3"/>
      <c r="Z96" s="3"/>
      <c r="AA96" s="3"/>
      <c r="AB96" s="7"/>
      <c r="AC96" s="7"/>
      <c r="AD96" s="7"/>
      <c r="AE96" s="7"/>
      <c r="AF96" s="21"/>
      <c r="AG96" s="21"/>
      <c r="AH96" s="21"/>
      <c r="AI96" s="7"/>
      <c r="AJ96" s="7"/>
      <c r="AK96" s="7"/>
      <c r="AL96" s="7"/>
      <c r="AM96" s="7"/>
      <c r="AN96" s="7"/>
      <c r="AO96" s="7"/>
    </row>
    <row r="97" spans="2:41">
      <c r="B97" s="3"/>
      <c r="C97" s="3"/>
      <c r="D97" s="3"/>
      <c r="E97" s="3"/>
      <c r="F97" s="3"/>
      <c r="G97" s="3"/>
      <c r="H97" s="3"/>
      <c r="I97" s="3"/>
      <c r="J97" s="3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3"/>
      <c r="W97" s="21"/>
      <c r="X97" s="21"/>
      <c r="Y97" s="3"/>
      <c r="Z97" s="3"/>
      <c r="AA97" s="3"/>
      <c r="AB97" s="7"/>
      <c r="AC97" s="7"/>
      <c r="AD97" s="7"/>
      <c r="AE97" s="7"/>
      <c r="AF97" s="21"/>
      <c r="AG97" s="21"/>
      <c r="AH97" s="21"/>
      <c r="AI97" s="7"/>
      <c r="AJ97" s="7"/>
      <c r="AK97" s="7"/>
      <c r="AL97" s="7"/>
      <c r="AM97" s="7"/>
      <c r="AN97" s="7"/>
      <c r="AO97" s="7"/>
    </row>
    <row r="98" spans="2:41">
      <c r="B98" s="3"/>
      <c r="C98" s="3"/>
      <c r="D98" s="3"/>
      <c r="E98" s="3"/>
      <c r="F98" s="3"/>
      <c r="G98" s="3"/>
      <c r="H98" s="3"/>
      <c r="I98" s="3"/>
      <c r="J98" s="3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3"/>
      <c r="W98" s="21"/>
      <c r="X98" s="21"/>
      <c r="Y98" s="3"/>
      <c r="Z98" s="3"/>
      <c r="AA98" s="3"/>
      <c r="AB98" s="7"/>
      <c r="AC98" s="7"/>
      <c r="AD98" s="7"/>
      <c r="AE98" s="7"/>
      <c r="AF98" s="21"/>
      <c r="AG98" s="21"/>
      <c r="AH98" s="21"/>
      <c r="AI98" s="7"/>
      <c r="AJ98" s="7"/>
      <c r="AK98" s="7"/>
      <c r="AL98" s="7"/>
      <c r="AM98" s="7"/>
      <c r="AN98" s="7"/>
      <c r="AO98" s="7"/>
    </row>
    <row r="99" spans="2:41">
      <c r="B99" s="3"/>
      <c r="C99" s="3"/>
      <c r="D99" s="3"/>
      <c r="E99" s="3"/>
      <c r="F99" s="3"/>
      <c r="G99" s="3"/>
      <c r="H99" s="3"/>
      <c r="I99" s="3"/>
      <c r="J99" s="3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3"/>
      <c r="W99" s="21"/>
      <c r="X99" s="21"/>
      <c r="Y99" s="3"/>
      <c r="Z99" s="3"/>
      <c r="AA99" s="3"/>
      <c r="AB99" s="7"/>
      <c r="AC99" s="7"/>
      <c r="AD99" s="7"/>
      <c r="AE99" s="7"/>
      <c r="AF99" s="21"/>
      <c r="AG99" s="21"/>
      <c r="AH99" s="21"/>
      <c r="AI99" s="7"/>
      <c r="AJ99" s="7"/>
      <c r="AK99" s="7"/>
      <c r="AL99" s="7"/>
      <c r="AM99" s="7"/>
      <c r="AN99" s="7"/>
      <c r="AO99" s="7"/>
    </row>
    <row r="100" spans="2:41">
      <c r="B100" s="3"/>
      <c r="C100" s="3"/>
      <c r="D100" s="3"/>
      <c r="E100" s="3"/>
      <c r="F100" s="3"/>
      <c r="G100" s="3"/>
      <c r="H100" s="3"/>
      <c r="I100" s="3"/>
      <c r="J100" s="3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3"/>
      <c r="W100" s="21"/>
      <c r="X100" s="21"/>
      <c r="Y100" s="3"/>
      <c r="Z100" s="3"/>
      <c r="AA100" s="3"/>
      <c r="AB100" s="7"/>
      <c r="AC100" s="7"/>
      <c r="AD100" s="7"/>
      <c r="AE100" s="7"/>
      <c r="AF100" s="21"/>
      <c r="AG100" s="21"/>
      <c r="AH100" s="21"/>
      <c r="AI100" s="7"/>
      <c r="AJ100" s="7"/>
      <c r="AK100" s="7"/>
      <c r="AL100" s="7"/>
      <c r="AM100" s="7"/>
      <c r="AN100" s="7"/>
      <c r="AO100" s="7"/>
    </row>
    <row r="101" spans="2:41">
      <c r="B101" s="3"/>
      <c r="C101" s="3"/>
      <c r="D101" s="3"/>
      <c r="E101" s="3"/>
      <c r="F101" s="3"/>
      <c r="G101" s="3"/>
      <c r="H101" s="3"/>
      <c r="I101" s="3"/>
      <c r="J101" s="3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3"/>
      <c r="W101" s="21"/>
      <c r="X101" s="21"/>
      <c r="Y101" s="3"/>
      <c r="Z101" s="3"/>
      <c r="AA101" s="3"/>
      <c r="AB101" s="7"/>
      <c r="AC101" s="7"/>
      <c r="AD101" s="7"/>
      <c r="AE101" s="7"/>
      <c r="AF101" s="21"/>
      <c r="AG101" s="21"/>
      <c r="AH101" s="21"/>
      <c r="AI101" s="7"/>
      <c r="AJ101" s="7"/>
      <c r="AK101" s="7"/>
      <c r="AL101" s="7"/>
      <c r="AM101" s="7"/>
      <c r="AN101" s="7"/>
      <c r="AO101" s="7"/>
    </row>
    <row r="102" spans="2:41">
      <c r="B102" s="3"/>
      <c r="C102" s="3"/>
      <c r="D102" s="3"/>
      <c r="E102" s="3"/>
      <c r="F102" s="3"/>
      <c r="G102" s="3"/>
      <c r="H102" s="3"/>
      <c r="I102" s="3"/>
      <c r="J102" s="3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3"/>
      <c r="W102" s="21"/>
      <c r="X102" s="21"/>
      <c r="Y102" s="3"/>
      <c r="Z102" s="3"/>
      <c r="AA102" s="3"/>
      <c r="AB102" s="7"/>
      <c r="AC102" s="7"/>
      <c r="AD102" s="7"/>
      <c r="AE102" s="7"/>
      <c r="AF102" s="21"/>
      <c r="AG102" s="21"/>
      <c r="AH102" s="21"/>
      <c r="AI102" s="7"/>
      <c r="AJ102" s="7"/>
      <c r="AK102" s="7"/>
      <c r="AL102" s="7"/>
      <c r="AM102" s="7"/>
      <c r="AN102" s="7"/>
      <c r="AO102" s="7"/>
    </row>
    <row r="103" spans="2:41">
      <c r="B103" s="3"/>
      <c r="C103" s="3"/>
      <c r="D103" s="3"/>
      <c r="E103" s="3"/>
      <c r="F103" s="3"/>
      <c r="G103" s="3"/>
      <c r="H103" s="3"/>
      <c r="I103" s="3"/>
      <c r="J103" s="3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3"/>
      <c r="W103" s="21"/>
      <c r="X103" s="21"/>
      <c r="Y103" s="3"/>
      <c r="Z103" s="3"/>
      <c r="AA103" s="3"/>
      <c r="AB103" s="7"/>
      <c r="AC103" s="7"/>
      <c r="AD103" s="7"/>
      <c r="AE103" s="7"/>
      <c r="AF103" s="21"/>
      <c r="AG103" s="21"/>
      <c r="AH103" s="21"/>
      <c r="AI103" s="7"/>
      <c r="AJ103" s="7"/>
      <c r="AK103" s="7"/>
      <c r="AL103" s="7"/>
      <c r="AM103" s="7"/>
      <c r="AN103" s="7"/>
      <c r="AO103" s="7"/>
    </row>
    <row r="104" spans="2:41">
      <c r="B104" s="3"/>
      <c r="C104" s="3"/>
      <c r="D104" s="3"/>
      <c r="E104" s="3"/>
      <c r="F104" s="3"/>
      <c r="G104" s="3"/>
      <c r="H104" s="3"/>
      <c r="I104" s="3"/>
      <c r="J104" s="3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3"/>
      <c r="W104" s="21"/>
      <c r="X104" s="21"/>
      <c r="Y104" s="3"/>
      <c r="Z104" s="3"/>
      <c r="AA104" s="3"/>
      <c r="AB104" s="7"/>
      <c r="AC104" s="7"/>
      <c r="AD104" s="7"/>
      <c r="AE104" s="7"/>
      <c r="AF104" s="21"/>
      <c r="AG104" s="21"/>
      <c r="AH104" s="3"/>
      <c r="AI104" s="3"/>
      <c r="AJ104" s="3"/>
      <c r="AK104" s="3"/>
      <c r="AL104" s="3"/>
      <c r="AM104" s="3"/>
      <c r="AN104" s="3"/>
      <c r="AO104" s="3"/>
    </row>
    <row r="105" spans="2:41">
      <c r="B105" s="3"/>
      <c r="C105" s="3"/>
      <c r="D105" s="3"/>
      <c r="E105" s="3"/>
      <c r="F105" s="3"/>
      <c r="G105" s="3"/>
      <c r="H105" s="3"/>
      <c r="I105" s="3"/>
      <c r="J105" s="3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3"/>
      <c r="W105" s="21"/>
      <c r="X105" s="21"/>
      <c r="Y105" s="3"/>
      <c r="Z105" s="3"/>
      <c r="AA105" s="3"/>
      <c r="AB105" s="3"/>
      <c r="AC105" s="3"/>
      <c r="AD105" s="3"/>
      <c r="AE105" s="3"/>
      <c r="AF105" s="21"/>
      <c r="AG105" s="21"/>
      <c r="AH105" s="3"/>
      <c r="AI105" s="3"/>
      <c r="AJ105" s="3"/>
      <c r="AK105" s="3"/>
      <c r="AL105" s="3"/>
      <c r="AM105" s="3"/>
      <c r="AN105" s="3"/>
      <c r="AO105" s="3"/>
    </row>
    <row r="106" spans="2:41">
      <c r="B106" s="3"/>
      <c r="C106" s="3"/>
      <c r="D106" s="3"/>
      <c r="E106" s="3"/>
      <c r="F106" s="3"/>
      <c r="G106" s="3"/>
      <c r="H106" s="3"/>
      <c r="I106" s="3"/>
      <c r="J106" s="3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3"/>
      <c r="W106" s="21"/>
      <c r="X106" s="21"/>
      <c r="Y106" s="3"/>
      <c r="Z106" s="3"/>
      <c r="AA106" s="3"/>
      <c r="AB106" s="3"/>
      <c r="AC106" s="3"/>
      <c r="AD106" s="3"/>
      <c r="AE106" s="3"/>
      <c r="AF106" s="21"/>
      <c r="AG106" s="21"/>
      <c r="AH106" s="3"/>
      <c r="AI106" s="3"/>
      <c r="AJ106" s="3"/>
      <c r="AK106" s="3"/>
      <c r="AL106" s="3"/>
      <c r="AM106" s="3"/>
      <c r="AN106" s="3"/>
      <c r="AO106" s="3"/>
    </row>
    <row r="107" spans="2:41">
      <c r="B107" s="3"/>
      <c r="C107" s="3"/>
      <c r="D107" s="3"/>
      <c r="E107" s="3"/>
      <c r="F107" s="3"/>
      <c r="G107" s="3"/>
      <c r="H107" s="3"/>
      <c r="I107" s="3"/>
      <c r="J107" s="3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3"/>
      <c r="W107" s="21"/>
      <c r="X107" s="21"/>
      <c r="Y107" s="3"/>
      <c r="Z107" s="3"/>
      <c r="AA107" s="3"/>
      <c r="AB107" s="3"/>
      <c r="AC107" s="3"/>
      <c r="AD107" s="3"/>
      <c r="AE107" s="3"/>
      <c r="AF107" s="21"/>
      <c r="AG107" s="21"/>
      <c r="AH107" s="3"/>
      <c r="AI107" s="3"/>
      <c r="AJ107" s="3"/>
      <c r="AK107" s="3"/>
      <c r="AL107" s="3"/>
      <c r="AM107" s="3"/>
      <c r="AN107" s="3"/>
      <c r="AO107" s="3"/>
    </row>
    <row r="108" spans="2:41">
      <c r="B108" s="3"/>
      <c r="C108" s="3"/>
      <c r="D108" s="3"/>
      <c r="E108" s="3"/>
      <c r="F108" s="3"/>
      <c r="G108" s="3"/>
      <c r="H108" s="3"/>
      <c r="I108" s="3"/>
      <c r="J108" s="3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3"/>
      <c r="W108" s="21"/>
      <c r="X108" s="21"/>
      <c r="Y108" s="3"/>
      <c r="Z108" s="3"/>
      <c r="AA108" s="3"/>
      <c r="AB108" s="3"/>
      <c r="AC108" s="3"/>
      <c r="AD108" s="3"/>
      <c r="AE108" s="3"/>
      <c r="AF108" s="21"/>
      <c r="AG108" s="21"/>
      <c r="AH108" s="3"/>
      <c r="AI108" s="3"/>
      <c r="AJ108" s="3"/>
      <c r="AK108" s="3"/>
      <c r="AL108" s="3"/>
      <c r="AM108" s="3"/>
      <c r="AN108" s="3"/>
      <c r="AO108" s="3"/>
    </row>
    <row r="109" spans="2:41">
      <c r="B109" s="3"/>
      <c r="C109" s="3"/>
      <c r="D109" s="3"/>
      <c r="E109" s="3"/>
      <c r="F109" s="3"/>
      <c r="G109" s="3"/>
      <c r="H109" s="3"/>
      <c r="I109" s="3"/>
      <c r="J109" s="3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3"/>
      <c r="W109" s="21"/>
      <c r="X109" s="21"/>
      <c r="Y109" s="3"/>
      <c r="Z109" s="3"/>
      <c r="AA109" s="3"/>
      <c r="AB109" s="3"/>
      <c r="AC109" s="3"/>
      <c r="AD109" s="3"/>
      <c r="AE109" s="3"/>
      <c r="AF109" s="21"/>
      <c r="AG109" s="21"/>
      <c r="AH109" s="3"/>
      <c r="AI109" s="3"/>
      <c r="AJ109" s="3"/>
      <c r="AK109" s="3"/>
      <c r="AL109" s="3"/>
      <c r="AM109" s="3"/>
      <c r="AN109" s="3"/>
      <c r="AO109" s="3"/>
    </row>
    <row r="110" spans="2:41">
      <c r="B110" s="3"/>
      <c r="C110" s="3"/>
      <c r="D110" s="3"/>
      <c r="E110" s="3"/>
      <c r="F110" s="3"/>
      <c r="G110" s="3"/>
      <c r="H110" s="3"/>
      <c r="I110" s="3"/>
      <c r="J110" s="3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3"/>
      <c r="W110" s="21"/>
      <c r="X110" s="21"/>
      <c r="Y110" s="3"/>
      <c r="Z110" s="3"/>
      <c r="AA110" s="3"/>
      <c r="AB110" s="3"/>
      <c r="AC110" s="3"/>
      <c r="AD110" s="3"/>
      <c r="AE110" s="3"/>
      <c r="AF110" s="21"/>
      <c r="AG110" s="21"/>
      <c r="AH110" s="3"/>
      <c r="AI110" s="3"/>
      <c r="AJ110" s="3"/>
      <c r="AK110" s="3"/>
      <c r="AL110" s="3"/>
      <c r="AM110" s="3"/>
      <c r="AN110" s="3"/>
      <c r="AO110" s="3"/>
    </row>
    <row r="111" spans="2:41">
      <c r="B111" s="3"/>
      <c r="C111" s="3"/>
      <c r="D111" s="3"/>
      <c r="E111" s="3"/>
      <c r="F111" s="3"/>
      <c r="G111" s="3"/>
      <c r="H111" s="3"/>
      <c r="I111" s="3"/>
      <c r="J111" s="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3"/>
      <c r="W111" s="21"/>
      <c r="X111" s="21"/>
      <c r="Y111" s="3"/>
      <c r="Z111" s="3"/>
      <c r="AA111" s="3"/>
      <c r="AB111" s="3"/>
      <c r="AC111" s="3"/>
      <c r="AD111" s="3"/>
      <c r="AE111" s="3"/>
      <c r="AF111" s="21"/>
      <c r="AG111" s="21"/>
      <c r="AH111" s="3"/>
      <c r="AI111" s="3"/>
      <c r="AJ111" s="3"/>
      <c r="AK111" s="3"/>
      <c r="AL111" s="3"/>
      <c r="AM111" s="3"/>
      <c r="AN111" s="3"/>
      <c r="AO111" s="3"/>
    </row>
    <row r="112" spans="2:41">
      <c r="B112" s="3"/>
      <c r="C112" s="3"/>
      <c r="D112" s="3"/>
      <c r="E112" s="3"/>
      <c r="F112" s="3"/>
      <c r="G112" s="3"/>
      <c r="H112" s="3"/>
      <c r="I112" s="3"/>
      <c r="J112" s="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3"/>
      <c r="W112" s="21"/>
      <c r="X112" s="21"/>
      <c r="Y112" s="3"/>
      <c r="Z112" s="3"/>
      <c r="AA112" s="3"/>
      <c r="AB112" s="6"/>
      <c r="AC112" s="7"/>
      <c r="AD112" s="3"/>
      <c r="AE112" s="6"/>
      <c r="AF112" s="7"/>
      <c r="AG112" s="3"/>
      <c r="AH112" s="3"/>
      <c r="AI112" s="6"/>
      <c r="AJ112" s="3"/>
      <c r="AK112" s="3"/>
      <c r="AL112" s="3"/>
      <c r="AM112" s="3"/>
      <c r="AN112" s="3"/>
      <c r="AO112" s="3"/>
    </row>
    <row r="113" spans="2:41">
      <c r="B113" s="3"/>
      <c r="C113" s="3"/>
      <c r="D113" s="3"/>
      <c r="E113" s="3"/>
      <c r="F113" s="3"/>
      <c r="G113" s="3"/>
      <c r="H113" s="3"/>
      <c r="I113" s="3"/>
      <c r="J113" s="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3"/>
      <c r="W113" s="21"/>
      <c r="X113" s="21"/>
      <c r="Y113" s="3"/>
      <c r="Z113" s="3"/>
      <c r="AA113" s="3"/>
      <c r="AB113" s="6"/>
      <c r="AC113" s="7"/>
      <c r="AD113" s="3"/>
      <c r="AE113" s="3"/>
      <c r="AF113" s="3"/>
      <c r="AG113" s="3"/>
      <c r="AH113" s="3"/>
      <c r="AI113" s="6"/>
      <c r="AJ113" s="3"/>
      <c r="AK113" s="3"/>
      <c r="AL113" s="3"/>
      <c r="AM113" s="3"/>
      <c r="AN113" s="3"/>
      <c r="AO113" s="3"/>
    </row>
    <row r="114" spans="2:41">
      <c r="B114" s="3"/>
      <c r="C114" s="3"/>
      <c r="D114" s="3"/>
      <c r="E114" s="3"/>
      <c r="F114" s="3"/>
      <c r="G114" s="3"/>
      <c r="H114" s="3"/>
      <c r="I114" s="3"/>
      <c r="J114" s="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3"/>
      <c r="W114" s="21"/>
      <c r="X114" s="21"/>
      <c r="Y114" s="3"/>
      <c r="Z114" s="3"/>
      <c r="AA114" s="3"/>
      <c r="AB114" s="3"/>
      <c r="AC114" s="7"/>
      <c r="AD114" s="3"/>
      <c r="AE114" s="3"/>
      <c r="AF114" s="6"/>
      <c r="AG114" s="3"/>
      <c r="AH114" s="12"/>
      <c r="AI114" s="3"/>
      <c r="AJ114" s="3"/>
      <c r="AK114" s="3"/>
      <c r="AL114" s="3"/>
      <c r="AM114" s="3"/>
      <c r="AN114" s="3"/>
      <c r="AO114" s="3"/>
    </row>
    <row r="115" spans="2:41">
      <c r="B115" s="3"/>
      <c r="C115" s="3"/>
      <c r="D115" s="3"/>
      <c r="E115" s="3"/>
      <c r="F115" s="3"/>
      <c r="G115" s="3"/>
      <c r="H115" s="3"/>
      <c r="I115" s="3"/>
      <c r="J115" s="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3"/>
      <c r="W115" s="21"/>
      <c r="X115" s="21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:41">
      <c r="B116" s="3"/>
      <c r="C116" s="3"/>
      <c r="D116" s="3"/>
      <c r="E116" s="3"/>
      <c r="F116" s="3"/>
      <c r="G116" s="3"/>
      <c r="H116" s="3"/>
      <c r="I116" s="3"/>
      <c r="J116" s="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3"/>
      <c r="W116" s="21"/>
      <c r="X116" s="21"/>
      <c r="Y116" s="3"/>
      <c r="Z116" s="3"/>
      <c r="AA116" s="3"/>
      <c r="AB116" s="6"/>
      <c r="AC116" s="7"/>
      <c r="AD116" s="3"/>
      <c r="AE116" s="7"/>
      <c r="AF116" s="7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:41">
      <c r="B117" s="3"/>
      <c r="C117" s="3"/>
      <c r="D117" s="3"/>
      <c r="E117" s="3"/>
      <c r="F117" s="3"/>
      <c r="G117" s="3"/>
      <c r="H117" s="3"/>
      <c r="I117" s="3"/>
      <c r="J117" s="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3"/>
      <c r="W117" s="21"/>
      <c r="X117" s="21"/>
      <c r="Y117" s="3"/>
      <c r="Z117" s="3"/>
      <c r="AA117" s="3"/>
      <c r="AB117" s="3"/>
      <c r="AC117" s="3"/>
      <c r="AD117" s="20"/>
      <c r="AE117" s="3"/>
      <c r="AF117" s="21"/>
      <c r="AG117" s="21"/>
      <c r="AH117" s="3"/>
      <c r="AI117" s="3"/>
      <c r="AJ117" s="3"/>
      <c r="AK117" s="3"/>
      <c r="AL117" s="3"/>
      <c r="AM117" s="3"/>
      <c r="AN117" s="3"/>
      <c r="AO117" s="3"/>
    </row>
    <row r="118" spans="2:41">
      <c r="B118" s="3"/>
      <c r="C118" s="3"/>
      <c r="D118" s="3"/>
      <c r="E118" s="3"/>
      <c r="F118" s="3"/>
      <c r="G118" s="3"/>
      <c r="H118" s="3"/>
      <c r="I118" s="3"/>
      <c r="J118" s="3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3"/>
      <c r="W118" s="21"/>
      <c r="X118" s="21"/>
      <c r="Y118" s="3"/>
      <c r="Z118" s="3"/>
      <c r="AA118" s="3"/>
      <c r="AB118" s="7"/>
      <c r="AC118" s="7"/>
      <c r="AD118" s="7"/>
      <c r="AE118" s="7"/>
      <c r="AF118" s="21"/>
      <c r="AG118" s="21"/>
      <c r="AH118" s="3"/>
      <c r="AI118" s="3"/>
      <c r="AJ118" s="3"/>
      <c r="AK118" s="3"/>
      <c r="AL118" s="3"/>
      <c r="AM118" s="3"/>
      <c r="AN118" s="3"/>
      <c r="AO118" s="3"/>
    </row>
    <row r="119" spans="2:41">
      <c r="B119" s="3"/>
      <c r="C119" s="3"/>
      <c r="D119" s="3"/>
      <c r="E119" s="3"/>
      <c r="F119" s="3"/>
      <c r="G119" s="3"/>
      <c r="H119" s="3"/>
      <c r="I119" s="3"/>
      <c r="J119" s="3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3"/>
      <c r="W119" s="21"/>
      <c r="X119" s="21"/>
      <c r="Y119" s="3"/>
      <c r="Z119" s="3"/>
      <c r="AA119" s="3"/>
      <c r="AB119" s="7"/>
      <c r="AC119" s="7"/>
      <c r="AD119" s="7"/>
      <c r="AE119" s="7"/>
      <c r="AF119" s="21"/>
      <c r="AG119" s="21"/>
      <c r="AH119" s="3"/>
      <c r="AI119" s="3"/>
      <c r="AJ119" s="3"/>
      <c r="AK119" s="3"/>
      <c r="AL119" s="3"/>
      <c r="AM119" s="3"/>
      <c r="AN119" s="3"/>
      <c r="AO119" s="3"/>
    </row>
    <row r="120" spans="2:41">
      <c r="B120" s="3"/>
      <c r="C120" s="3"/>
      <c r="D120" s="3"/>
      <c r="E120" s="3"/>
      <c r="F120" s="3"/>
      <c r="G120" s="3"/>
      <c r="H120" s="3"/>
      <c r="I120" s="3"/>
      <c r="J120" s="3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3"/>
      <c r="W120" s="21"/>
      <c r="X120" s="21"/>
      <c r="Y120" s="3"/>
      <c r="Z120" s="3"/>
      <c r="AA120" s="3"/>
      <c r="AB120" s="7"/>
      <c r="AC120" s="7"/>
      <c r="AD120" s="7"/>
      <c r="AE120" s="7"/>
      <c r="AF120" s="21"/>
      <c r="AG120" s="21"/>
      <c r="AH120" s="3"/>
      <c r="AI120" s="3"/>
      <c r="AJ120" s="3"/>
      <c r="AK120" s="3"/>
      <c r="AL120" s="3"/>
      <c r="AM120" s="3"/>
      <c r="AN120" s="3"/>
      <c r="AO120" s="3"/>
    </row>
    <row r="121" spans="2:41">
      <c r="B121" s="3"/>
      <c r="C121" s="3"/>
      <c r="D121" s="3"/>
      <c r="E121" s="3"/>
      <c r="F121" s="3"/>
      <c r="G121" s="3"/>
      <c r="H121" s="3"/>
      <c r="I121" s="3"/>
      <c r="J121" s="3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3"/>
      <c r="W121" s="21"/>
      <c r="X121" s="21"/>
      <c r="Y121" s="3"/>
      <c r="Z121" s="3"/>
      <c r="AA121" s="3"/>
      <c r="AB121" s="7"/>
      <c r="AC121" s="7"/>
      <c r="AD121" s="7"/>
      <c r="AE121" s="7"/>
      <c r="AF121" s="21"/>
      <c r="AG121" s="21"/>
      <c r="AH121" s="3"/>
      <c r="AI121" s="3"/>
      <c r="AJ121" s="3"/>
      <c r="AK121" s="3"/>
      <c r="AL121" s="3"/>
      <c r="AM121" s="3"/>
      <c r="AN121" s="3"/>
      <c r="AO121" s="3"/>
    </row>
    <row r="122" spans="2:41">
      <c r="B122" s="3"/>
      <c r="C122" s="3"/>
      <c r="D122" s="3"/>
      <c r="E122" s="3"/>
      <c r="F122" s="3"/>
      <c r="G122" s="3"/>
      <c r="H122" s="3"/>
      <c r="I122" s="3"/>
      <c r="J122" s="3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3"/>
      <c r="W122" s="21"/>
      <c r="X122" s="21"/>
      <c r="Y122" s="3"/>
      <c r="Z122" s="3"/>
      <c r="AA122" s="3"/>
      <c r="AB122" s="7"/>
      <c r="AC122" s="7"/>
      <c r="AD122" s="7"/>
      <c r="AE122" s="7"/>
      <c r="AF122" s="21"/>
      <c r="AG122" s="21"/>
      <c r="AH122" s="3"/>
      <c r="AI122" s="3"/>
      <c r="AJ122" s="3"/>
      <c r="AK122" s="3"/>
      <c r="AL122" s="3"/>
      <c r="AM122" s="3"/>
      <c r="AN122" s="3"/>
      <c r="AO122" s="3"/>
    </row>
    <row r="123" spans="2:41">
      <c r="B123" s="3"/>
      <c r="C123" s="3"/>
      <c r="D123" s="3"/>
      <c r="E123" s="3"/>
      <c r="F123" s="3"/>
      <c r="G123" s="3"/>
      <c r="H123" s="3"/>
      <c r="I123" s="3"/>
      <c r="J123" s="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3"/>
      <c r="W123" s="21"/>
      <c r="X123" s="21"/>
      <c r="Y123" s="3"/>
      <c r="Z123" s="3"/>
      <c r="AA123" s="3"/>
      <c r="AB123" s="7"/>
      <c r="AC123" s="7"/>
      <c r="AD123" s="7"/>
      <c r="AE123" s="7"/>
      <c r="AF123" s="21"/>
      <c r="AG123" s="21"/>
      <c r="AH123" s="3"/>
      <c r="AI123" s="3"/>
      <c r="AJ123" s="3"/>
      <c r="AK123" s="3"/>
      <c r="AL123" s="3"/>
      <c r="AM123" s="3"/>
      <c r="AN123" s="3"/>
      <c r="AO123" s="3"/>
    </row>
    <row r="124" spans="2:41">
      <c r="B124" s="3"/>
      <c r="C124" s="3"/>
      <c r="D124" s="3"/>
      <c r="E124" s="3"/>
      <c r="F124" s="3"/>
      <c r="G124" s="3"/>
      <c r="H124" s="3"/>
      <c r="I124" s="3"/>
      <c r="J124" s="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3"/>
      <c r="W124" s="21"/>
      <c r="X124" s="21"/>
      <c r="Y124" s="3"/>
      <c r="Z124" s="3"/>
      <c r="AA124" s="7"/>
      <c r="AB124" s="7"/>
      <c r="AC124" s="7"/>
      <c r="AD124" s="7"/>
      <c r="AE124" s="7"/>
      <c r="AF124" s="21"/>
      <c r="AG124" s="21"/>
      <c r="AH124" s="3"/>
      <c r="AI124" s="3"/>
      <c r="AJ124" s="3"/>
      <c r="AK124" s="3"/>
      <c r="AL124" s="3"/>
      <c r="AM124" s="3"/>
      <c r="AN124" s="3"/>
      <c r="AO124" s="3"/>
    </row>
    <row r="125" spans="2:41">
      <c r="B125" s="7"/>
      <c r="C125" s="3"/>
      <c r="D125" s="3"/>
      <c r="E125" s="3"/>
      <c r="F125" s="3"/>
      <c r="G125" s="3"/>
      <c r="H125" s="3"/>
      <c r="I125" s="3"/>
      <c r="J125" s="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3"/>
      <c r="W125" s="21"/>
      <c r="X125" s="21"/>
      <c r="Y125" s="3"/>
      <c r="Z125" s="3"/>
      <c r="AA125" s="3"/>
      <c r="AB125" s="7"/>
      <c r="AC125" s="7"/>
      <c r="AD125" s="7"/>
      <c r="AE125" s="7"/>
      <c r="AF125" s="21"/>
      <c r="AG125" s="21"/>
      <c r="AH125" s="3"/>
      <c r="AI125" s="3"/>
      <c r="AJ125" s="3"/>
      <c r="AK125" s="3"/>
      <c r="AL125" s="3"/>
      <c r="AM125" s="3"/>
      <c r="AN125" s="3"/>
      <c r="AO125" s="3"/>
    </row>
    <row r="126" spans="2:41">
      <c r="B126" s="3"/>
      <c r="C126" s="3"/>
      <c r="D126" s="3"/>
      <c r="E126" s="3"/>
      <c r="F126" s="3"/>
      <c r="G126" s="3"/>
      <c r="H126" s="3"/>
      <c r="I126" s="3"/>
      <c r="J126" s="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3"/>
      <c r="W126" s="21"/>
      <c r="X126" s="21"/>
      <c r="Y126" s="3"/>
      <c r="Z126" s="3"/>
      <c r="AA126" s="3"/>
      <c r="AB126" s="7"/>
      <c r="AC126" s="7"/>
      <c r="AD126" s="7"/>
      <c r="AE126" s="7"/>
      <c r="AF126" s="21"/>
      <c r="AG126" s="21"/>
      <c r="AH126" s="3"/>
      <c r="AI126" s="3"/>
      <c r="AJ126" s="3"/>
      <c r="AK126" s="3"/>
      <c r="AL126" s="3"/>
      <c r="AM126" s="3"/>
      <c r="AN126" s="3"/>
      <c r="AO126" s="3"/>
    </row>
    <row r="127" spans="2:41">
      <c r="B127" s="3"/>
      <c r="C127" s="3"/>
      <c r="D127" s="3"/>
      <c r="E127" s="3"/>
      <c r="F127" s="3"/>
      <c r="G127" s="3"/>
      <c r="H127" s="3"/>
      <c r="I127" s="3"/>
      <c r="J127" s="3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3"/>
      <c r="W127" s="21"/>
      <c r="X127" s="21"/>
      <c r="Y127" s="3"/>
      <c r="Z127" s="3"/>
      <c r="AA127" s="3"/>
      <c r="AB127" s="7"/>
      <c r="AC127" s="7"/>
      <c r="AD127" s="7"/>
      <c r="AE127" s="7"/>
      <c r="AF127" s="21"/>
      <c r="AG127" s="21"/>
      <c r="AH127" s="3"/>
      <c r="AI127" s="3"/>
      <c r="AJ127" s="3"/>
      <c r="AK127" s="3"/>
      <c r="AL127" s="3"/>
      <c r="AM127" s="3"/>
      <c r="AN127" s="3"/>
      <c r="AO127" s="3"/>
    </row>
    <row r="128" spans="2:41">
      <c r="B128" s="3"/>
      <c r="C128" s="3"/>
      <c r="D128" s="3"/>
      <c r="E128" s="3"/>
      <c r="F128" s="3"/>
      <c r="G128" s="3"/>
      <c r="H128" s="3"/>
      <c r="I128" s="3"/>
      <c r="J128" s="3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3"/>
      <c r="W128" s="21"/>
      <c r="X128" s="21"/>
      <c r="Y128" s="3"/>
      <c r="Z128" s="3"/>
      <c r="AA128" s="3"/>
      <c r="AB128" s="7"/>
      <c r="AC128" s="7"/>
      <c r="AD128" s="7"/>
      <c r="AE128" s="7"/>
      <c r="AF128" s="21"/>
      <c r="AG128" s="21"/>
      <c r="AH128" s="3"/>
      <c r="AI128" s="3"/>
      <c r="AJ128" s="3"/>
      <c r="AK128" s="3"/>
      <c r="AL128" s="3"/>
      <c r="AM128" s="3"/>
      <c r="AN128" s="3"/>
      <c r="AO128" s="3"/>
    </row>
    <row r="129" spans="2:41">
      <c r="B129" s="3"/>
      <c r="C129" s="3"/>
      <c r="D129" s="3"/>
      <c r="E129" s="3"/>
      <c r="F129" s="3"/>
      <c r="G129" s="3"/>
      <c r="H129" s="3"/>
      <c r="I129" s="3"/>
      <c r="J129" s="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3"/>
      <c r="W129" s="21"/>
      <c r="X129" s="21"/>
      <c r="Y129" s="3"/>
      <c r="Z129" s="3"/>
      <c r="AA129" s="3"/>
      <c r="AB129" s="7"/>
      <c r="AC129" s="7"/>
      <c r="AD129" s="7"/>
      <c r="AE129" s="7"/>
      <c r="AF129" s="21"/>
      <c r="AG129" s="21"/>
      <c r="AH129" s="3"/>
      <c r="AI129" s="3"/>
      <c r="AJ129" s="3"/>
      <c r="AK129" s="3"/>
      <c r="AL129" s="3"/>
      <c r="AM129" s="3"/>
      <c r="AN129" s="3"/>
      <c r="AO129" s="3"/>
    </row>
    <row r="130" spans="2:41">
      <c r="B130" s="3"/>
      <c r="C130" s="3"/>
      <c r="D130" s="3"/>
      <c r="E130" s="3"/>
      <c r="F130" s="3"/>
      <c r="G130" s="3"/>
      <c r="H130" s="3"/>
      <c r="I130" s="3"/>
      <c r="J130" s="3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3"/>
      <c r="W130" s="21"/>
      <c r="X130" s="21"/>
      <c r="Y130" s="3"/>
      <c r="Z130" s="3"/>
      <c r="AA130" s="3"/>
      <c r="AB130" s="7"/>
      <c r="AC130" s="7"/>
      <c r="AD130" s="7"/>
      <c r="AE130" s="7"/>
      <c r="AF130" s="21"/>
      <c r="AG130" s="21"/>
      <c r="AH130" s="3"/>
      <c r="AI130" s="3"/>
      <c r="AJ130" s="3"/>
      <c r="AK130" s="3"/>
      <c r="AL130" s="3"/>
      <c r="AM130" s="3"/>
      <c r="AN130" s="3"/>
      <c r="AO130" s="3"/>
    </row>
    <row r="131" spans="2:41">
      <c r="B131" s="3"/>
      <c r="C131" s="3"/>
      <c r="D131" s="3"/>
      <c r="E131" s="3"/>
      <c r="F131" s="3"/>
      <c r="G131" s="3"/>
      <c r="H131" s="3"/>
      <c r="I131" s="3"/>
      <c r="J131" s="3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3"/>
      <c r="W131" s="21"/>
      <c r="X131" s="21"/>
      <c r="Y131" s="3"/>
      <c r="Z131" s="3"/>
      <c r="AA131" s="3"/>
      <c r="AB131" s="7"/>
      <c r="AC131" s="7"/>
      <c r="AD131" s="7"/>
      <c r="AE131" s="7"/>
      <c r="AF131" s="21"/>
      <c r="AG131" s="21"/>
      <c r="AH131" s="3"/>
      <c r="AI131" s="3"/>
      <c r="AJ131" s="3"/>
      <c r="AK131" s="3"/>
      <c r="AL131" s="3"/>
      <c r="AM131" s="3"/>
      <c r="AN131" s="3"/>
      <c r="AO131" s="3"/>
    </row>
    <row r="132" spans="2:41">
      <c r="B132" s="3"/>
      <c r="C132" s="3"/>
      <c r="D132" s="3"/>
      <c r="E132" s="3"/>
      <c r="F132" s="3"/>
      <c r="G132" s="3"/>
      <c r="H132" s="3"/>
      <c r="I132" s="3"/>
      <c r="J132" s="3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3"/>
      <c r="W132" s="3"/>
      <c r="X132" s="3"/>
      <c r="Y132" s="3"/>
      <c r="Z132" s="3"/>
      <c r="AA132" s="3"/>
      <c r="AB132" s="7"/>
      <c r="AC132" s="7"/>
      <c r="AD132" s="7"/>
      <c r="AE132" s="7"/>
      <c r="AF132" s="21"/>
      <c r="AG132" s="21"/>
      <c r="AH132" s="3"/>
      <c r="AI132" s="3"/>
      <c r="AJ132" s="3"/>
      <c r="AK132" s="3"/>
      <c r="AL132" s="3"/>
      <c r="AM132" s="3"/>
      <c r="AN132" s="3"/>
      <c r="AO132" s="3"/>
    </row>
    <row r="133" spans="2:41">
      <c r="B133" s="3"/>
      <c r="C133" s="3"/>
      <c r="D133" s="3"/>
      <c r="E133" s="3"/>
      <c r="F133" s="3"/>
      <c r="G133" s="3"/>
      <c r="H133" s="3"/>
      <c r="I133" s="3"/>
      <c r="J133" s="3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3"/>
      <c r="W133" s="3"/>
      <c r="X133" s="3"/>
      <c r="Y133" s="3"/>
      <c r="Z133" s="3"/>
      <c r="AA133" s="3"/>
      <c r="AB133" s="7"/>
      <c r="AC133" s="7"/>
      <c r="AD133" s="7"/>
      <c r="AE133" s="7"/>
      <c r="AF133" s="21"/>
      <c r="AG133" s="21"/>
      <c r="AH133" s="3"/>
      <c r="AI133" s="3"/>
      <c r="AJ133" s="3"/>
      <c r="AK133" s="3"/>
      <c r="AL133" s="3"/>
      <c r="AM133" s="3"/>
      <c r="AN133" s="3"/>
      <c r="AO133" s="3"/>
    </row>
    <row r="134" spans="2:41">
      <c r="B134" s="3"/>
      <c r="C134" s="3"/>
      <c r="D134" s="3"/>
      <c r="E134" s="3"/>
      <c r="F134" s="3"/>
      <c r="G134" s="3"/>
      <c r="H134" s="3"/>
      <c r="I134" s="3"/>
      <c r="J134" s="3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3"/>
      <c r="W134" s="3"/>
      <c r="X134" s="3"/>
      <c r="Y134" s="3"/>
      <c r="Z134" s="3"/>
      <c r="AA134" s="3"/>
      <c r="AB134" s="7"/>
      <c r="AC134" s="7"/>
      <c r="AD134" s="7"/>
      <c r="AE134" s="7"/>
      <c r="AF134" s="21"/>
      <c r="AG134" s="21"/>
      <c r="AH134" s="3"/>
      <c r="AI134" s="3"/>
      <c r="AJ134" s="3"/>
      <c r="AK134" s="3"/>
      <c r="AL134" s="3"/>
      <c r="AM134" s="3"/>
      <c r="AN134" s="3"/>
      <c r="AO134" s="3"/>
    </row>
    <row r="135" spans="2:41">
      <c r="B135" s="3"/>
      <c r="C135" s="3"/>
      <c r="D135" s="3"/>
      <c r="E135" s="3"/>
      <c r="F135" s="3"/>
      <c r="G135" s="3"/>
      <c r="H135" s="3"/>
      <c r="I135" s="3"/>
      <c r="J135" s="3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3"/>
      <c r="W135" s="3"/>
      <c r="X135" s="3"/>
      <c r="Y135" s="3"/>
      <c r="Z135" s="3"/>
      <c r="AA135" s="3"/>
      <c r="AB135" s="7"/>
      <c r="AC135" s="7"/>
      <c r="AD135" s="7"/>
      <c r="AE135" s="7"/>
      <c r="AF135" s="21"/>
      <c r="AG135" s="21"/>
      <c r="AH135" s="3"/>
      <c r="AI135" s="3"/>
      <c r="AJ135" s="3"/>
      <c r="AK135" s="3"/>
      <c r="AL135" s="3"/>
      <c r="AM135" s="3"/>
      <c r="AN135" s="3"/>
      <c r="AO135" s="3"/>
    </row>
    <row r="136" spans="2:41">
      <c r="B136" s="3"/>
      <c r="C136" s="3"/>
      <c r="D136" s="3"/>
      <c r="E136" s="3"/>
      <c r="F136" s="3"/>
      <c r="G136" s="3"/>
      <c r="H136" s="3"/>
      <c r="I136" s="3"/>
      <c r="J136" s="3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3"/>
      <c r="W136" s="3"/>
      <c r="X136" s="3"/>
      <c r="Y136" s="3"/>
      <c r="Z136" s="3"/>
      <c r="AA136" s="3"/>
      <c r="AB136" s="7"/>
      <c r="AC136" s="7"/>
      <c r="AD136" s="7"/>
      <c r="AE136" s="7"/>
      <c r="AF136" s="21"/>
      <c r="AG136" s="21"/>
      <c r="AH136" s="3"/>
      <c r="AI136" s="3"/>
      <c r="AJ136" s="3"/>
      <c r="AK136" s="3"/>
      <c r="AL136" s="3"/>
      <c r="AM136" s="3"/>
      <c r="AN136" s="3"/>
      <c r="AO136" s="3"/>
    </row>
    <row r="137" spans="2:41">
      <c r="B137" s="3"/>
      <c r="C137" s="3"/>
      <c r="D137" s="3"/>
      <c r="E137" s="3"/>
      <c r="F137" s="3"/>
      <c r="G137" s="3"/>
      <c r="H137" s="3"/>
      <c r="I137" s="3"/>
      <c r="J137" s="3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3"/>
      <c r="W137" s="3"/>
      <c r="X137" s="3"/>
      <c r="Y137" s="3"/>
      <c r="Z137" s="3"/>
      <c r="AA137" s="3"/>
      <c r="AB137" s="7"/>
      <c r="AC137" s="7"/>
      <c r="AD137" s="7"/>
      <c r="AE137" s="7"/>
      <c r="AF137" s="21"/>
      <c r="AG137" s="21"/>
      <c r="AH137" s="3"/>
      <c r="AI137" s="3"/>
      <c r="AJ137" s="3"/>
      <c r="AK137" s="3"/>
      <c r="AL137" s="3"/>
      <c r="AM137" s="3"/>
      <c r="AN137" s="3"/>
      <c r="AO137" s="3"/>
    </row>
    <row r="138" spans="2:41">
      <c r="B138" s="3"/>
      <c r="C138" s="3"/>
      <c r="D138" s="3"/>
      <c r="E138" s="3"/>
      <c r="F138" s="3"/>
      <c r="G138" s="3"/>
      <c r="H138" s="3"/>
      <c r="I138" s="3"/>
      <c r="J138" s="3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3"/>
      <c r="W138" s="3"/>
      <c r="X138" s="3"/>
      <c r="Y138" s="3"/>
      <c r="Z138" s="3"/>
      <c r="AA138" s="3"/>
      <c r="AB138" s="7"/>
      <c r="AC138" s="7"/>
      <c r="AD138" s="7"/>
      <c r="AE138" s="7"/>
      <c r="AF138" s="21"/>
      <c r="AG138" s="21"/>
      <c r="AH138" s="3"/>
      <c r="AI138" s="3"/>
      <c r="AJ138" s="3"/>
      <c r="AK138" s="3"/>
      <c r="AL138" s="3"/>
      <c r="AM138" s="3"/>
      <c r="AN138" s="3"/>
      <c r="AO138" s="3"/>
    </row>
    <row r="139" spans="2:41">
      <c r="B139" s="3"/>
      <c r="C139" s="3"/>
      <c r="D139" s="3"/>
      <c r="E139" s="3"/>
      <c r="F139" s="3"/>
      <c r="G139" s="3"/>
      <c r="H139" s="3"/>
      <c r="I139" s="3"/>
      <c r="J139" s="3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3"/>
      <c r="W139" s="3"/>
      <c r="X139" s="3"/>
      <c r="Y139" s="3"/>
      <c r="Z139" s="3"/>
      <c r="AA139" s="3"/>
      <c r="AB139" s="7"/>
      <c r="AC139" s="3"/>
      <c r="AD139" s="7"/>
      <c r="AE139" s="7"/>
      <c r="AF139" s="21"/>
      <c r="AG139" s="21"/>
      <c r="AH139" s="3"/>
      <c r="AI139" s="3"/>
      <c r="AJ139" s="3"/>
      <c r="AK139" s="3"/>
      <c r="AL139" s="3"/>
      <c r="AM139" s="3"/>
      <c r="AN139" s="3"/>
      <c r="AO139" s="3"/>
    </row>
    <row r="140" spans="2:41">
      <c r="B140" s="3"/>
      <c r="C140" s="3"/>
      <c r="D140" s="3"/>
      <c r="E140" s="3"/>
      <c r="F140" s="3"/>
      <c r="G140" s="3"/>
      <c r="H140" s="3"/>
      <c r="I140" s="3"/>
      <c r="J140" s="3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3"/>
      <c r="W140" s="3"/>
      <c r="X140" s="3"/>
      <c r="Y140" s="3"/>
      <c r="Z140" s="3"/>
      <c r="AA140" s="3"/>
      <c r="AB140" s="7"/>
      <c r="AC140" s="3"/>
      <c r="AD140" s="7"/>
      <c r="AE140" s="7"/>
      <c r="AF140" s="21"/>
      <c r="AG140" s="21"/>
      <c r="AH140" s="3"/>
      <c r="AI140" s="3"/>
      <c r="AJ140" s="3"/>
      <c r="AK140" s="3"/>
      <c r="AL140" s="3"/>
      <c r="AM140" s="3"/>
      <c r="AN140" s="3"/>
      <c r="AO140" s="3"/>
    </row>
    <row r="141" spans="2:41">
      <c r="B141" s="3"/>
      <c r="C141" s="3"/>
      <c r="D141" s="3"/>
      <c r="E141" s="3"/>
      <c r="F141" s="3"/>
      <c r="G141" s="3"/>
      <c r="H141" s="3"/>
      <c r="I141" s="3"/>
      <c r="J141" s="3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3"/>
      <c r="W141" s="3"/>
      <c r="X141" s="3"/>
      <c r="Y141" s="3"/>
      <c r="Z141" s="3"/>
      <c r="AA141" s="3"/>
      <c r="AB141" s="7"/>
      <c r="AC141" s="3"/>
      <c r="AD141" s="7"/>
      <c r="AE141" s="7"/>
      <c r="AF141" s="21"/>
      <c r="AG141" s="21"/>
      <c r="AH141" s="3"/>
      <c r="AI141" s="3"/>
      <c r="AJ141" s="3"/>
      <c r="AK141" s="3"/>
      <c r="AL141" s="3"/>
      <c r="AM141" s="3"/>
      <c r="AN141" s="3"/>
      <c r="AO141" s="3"/>
    </row>
    <row r="142" spans="2:41">
      <c r="B142" s="3"/>
      <c r="C142" s="3"/>
      <c r="D142" s="3"/>
      <c r="E142" s="3"/>
      <c r="F142" s="3"/>
      <c r="G142" s="3"/>
      <c r="H142" s="3"/>
      <c r="I142" s="3"/>
      <c r="J142" s="3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3"/>
      <c r="W142" s="3"/>
      <c r="X142" s="3"/>
      <c r="Y142" s="3"/>
      <c r="Z142" s="3"/>
      <c r="AA142" s="3"/>
      <c r="AB142" s="7"/>
      <c r="AC142" s="3"/>
      <c r="AD142" s="7"/>
      <c r="AE142" s="7"/>
      <c r="AF142" s="21"/>
      <c r="AG142" s="21"/>
      <c r="AH142" s="3"/>
      <c r="AI142" s="3"/>
      <c r="AJ142" s="3"/>
      <c r="AK142" s="3"/>
      <c r="AL142" s="3"/>
      <c r="AM142" s="3"/>
      <c r="AN142" s="3"/>
      <c r="AO142" s="3"/>
    </row>
    <row r="143" spans="2:41">
      <c r="B143" s="3"/>
      <c r="C143" s="3"/>
      <c r="D143" s="3"/>
      <c r="E143" s="3"/>
      <c r="F143" s="3"/>
      <c r="G143" s="3"/>
      <c r="H143" s="3"/>
      <c r="I143" s="3"/>
      <c r="J143" s="3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3"/>
      <c r="W143" s="3"/>
      <c r="X143" s="3"/>
      <c r="Y143" s="3"/>
      <c r="Z143" s="3"/>
      <c r="AA143" s="3"/>
      <c r="AB143" s="7"/>
      <c r="AC143" s="3"/>
      <c r="AD143" s="7"/>
      <c r="AE143" s="7"/>
      <c r="AF143" s="21"/>
      <c r="AG143" s="21"/>
      <c r="AH143" s="3"/>
      <c r="AI143" s="3"/>
      <c r="AJ143" s="3"/>
      <c r="AK143" s="3"/>
      <c r="AL143" s="3"/>
      <c r="AM143" s="3"/>
      <c r="AN143" s="3"/>
      <c r="AO143" s="3"/>
    </row>
    <row r="144" spans="2:41">
      <c r="B144" s="3"/>
      <c r="C144" s="3"/>
      <c r="D144" s="3"/>
      <c r="E144" s="3"/>
      <c r="F144" s="3"/>
      <c r="G144" s="3"/>
      <c r="H144" s="3"/>
      <c r="I144" s="3"/>
      <c r="J144" s="3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3"/>
      <c r="W144" s="3"/>
      <c r="X144" s="3"/>
      <c r="Y144" s="3"/>
      <c r="Z144" s="3"/>
      <c r="AA144" s="3"/>
      <c r="AB144" s="7"/>
      <c r="AC144" s="3"/>
      <c r="AD144" s="7"/>
      <c r="AE144" s="7"/>
      <c r="AF144" s="21"/>
      <c r="AG144" s="21"/>
      <c r="AH144" s="3"/>
      <c r="AI144" s="3"/>
      <c r="AJ144" s="3"/>
      <c r="AK144" s="3"/>
      <c r="AL144" s="3"/>
      <c r="AM144" s="3"/>
      <c r="AN144" s="3"/>
      <c r="AO144" s="3"/>
    </row>
    <row r="145" spans="2:41">
      <c r="B145" s="3"/>
      <c r="C145" s="3"/>
      <c r="D145" s="3"/>
      <c r="E145" s="3"/>
      <c r="F145" s="3"/>
      <c r="G145" s="3"/>
      <c r="H145" s="3"/>
      <c r="I145" s="3"/>
      <c r="J145" s="3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3"/>
      <c r="W145" s="3"/>
      <c r="X145" s="3"/>
      <c r="Y145" s="3"/>
      <c r="Z145" s="3"/>
      <c r="AA145" s="3"/>
      <c r="AB145" s="7"/>
      <c r="AC145" s="3"/>
      <c r="AD145" s="7"/>
      <c r="AE145" s="7"/>
      <c r="AF145" s="21"/>
      <c r="AG145" s="21"/>
      <c r="AH145" s="3"/>
      <c r="AI145" s="3"/>
      <c r="AJ145" s="3"/>
      <c r="AK145" s="3"/>
      <c r="AL145" s="3"/>
      <c r="AM145" s="3"/>
      <c r="AN145" s="3"/>
      <c r="AO145" s="3"/>
    </row>
    <row r="146" spans="2:41">
      <c r="B146" s="3"/>
      <c r="C146" s="3"/>
      <c r="D146" s="3"/>
      <c r="E146" s="3"/>
      <c r="F146" s="3"/>
      <c r="G146" s="3"/>
      <c r="H146" s="3"/>
      <c r="I146" s="3"/>
      <c r="J146" s="3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3"/>
      <c r="W146" s="3"/>
      <c r="X146" s="3"/>
      <c r="Y146" s="3"/>
      <c r="Z146" s="3"/>
      <c r="AA146" s="3"/>
      <c r="AB146" s="7"/>
      <c r="AC146" s="3"/>
      <c r="AD146" s="7"/>
      <c r="AE146" s="7"/>
      <c r="AF146" s="21"/>
      <c r="AG146" s="21"/>
      <c r="AH146" s="3"/>
      <c r="AI146" s="3"/>
      <c r="AJ146" s="3"/>
      <c r="AK146" s="3"/>
      <c r="AL146" s="3"/>
      <c r="AM146" s="3"/>
      <c r="AN146" s="3"/>
      <c r="AO146" s="3"/>
    </row>
    <row r="147" spans="2:41">
      <c r="B147" s="3"/>
      <c r="C147" s="3"/>
      <c r="D147" s="3"/>
      <c r="E147" s="3"/>
      <c r="F147" s="3"/>
      <c r="G147" s="3"/>
      <c r="H147" s="3"/>
      <c r="I147" s="3"/>
      <c r="J147" s="3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3"/>
      <c r="W147" s="3"/>
      <c r="X147" s="3"/>
      <c r="Y147" s="3"/>
      <c r="Z147" s="3"/>
      <c r="AA147" s="3"/>
      <c r="AB147" s="7"/>
      <c r="AC147" s="3"/>
      <c r="AD147" s="7"/>
      <c r="AE147" s="7"/>
      <c r="AF147" s="21"/>
      <c r="AG147" s="21"/>
      <c r="AH147" s="3"/>
      <c r="AI147" s="3"/>
      <c r="AJ147" s="3"/>
      <c r="AK147" s="3"/>
      <c r="AL147" s="3"/>
      <c r="AM147" s="3"/>
      <c r="AN147" s="3"/>
      <c r="AO147" s="3"/>
    </row>
    <row r="148" spans="2:41">
      <c r="B148" s="3"/>
      <c r="C148" s="3"/>
      <c r="D148" s="3"/>
      <c r="E148" s="3"/>
      <c r="F148" s="3"/>
      <c r="G148" s="3"/>
      <c r="H148" s="3"/>
      <c r="I148" s="3"/>
      <c r="J148" s="3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3"/>
      <c r="W148" s="3"/>
      <c r="X148" s="3"/>
      <c r="Y148" s="3"/>
      <c r="Z148" s="3"/>
      <c r="AA148" s="3"/>
      <c r="AB148" s="7"/>
      <c r="AC148" s="3"/>
      <c r="AD148" s="7"/>
      <c r="AE148" s="7"/>
      <c r="AF148" s="21"/>
      <c r="AG148" s="21"/>
      <c r="AH148" s="3"/>
      <c r="AI148" s="3"/>
      <c r="AJ148" s="3"/>
      <c r="AK148" s="3"/>
      <c r="AL148" s="3"/>
      <c r="AM148" s="3"/>
      <c r="AN148" s="3"/>
      <c r="AO148" s="3"/>
    </row>
    <row r="149" spans="2:41">
      <c r="B149" s="3"/>
      <c r="C149" s="3"/>
      <c r="D149" s="3"/>
      <c r="E149" s="3"/>
      <c r="F149" s="3"/>
      <c r="G149" s="3"/>
      <c r="H149" s="3"/>
      <c r="I149" s="3"/>
      <c r="J149" s="3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3"/>
      <c r="W149" s="3"/>
      <c r="X149" s="3"/>
      <c r="Y149" s="3"/>
      <c r="Z149" s="3"/>
      <c r="AA149" s="3"/>
      <c r="AB149" s="7"/>
      <c r="AC149" s="3"/>
      <c r="AD149" s="7"/>
      <c r="AE149" s="7"/>
      <c r="AF149" s="21"/>
      <c r="AG149" s="21"/>
      <c r="AH149" s="3"/>
      <c r="AI149" s="3"/>
      <c r="AJ149" s="3"/>
      <c r="AK149" s="3"/>
      <c r="AL149" s="3"/>
      <c r="AM149" s="3"/>
      <c r="AN149" s="3"/>
      <c r="AO149" s="3"/>
    </row>
    <row r="150" spans="2:41">
      <c r="B150" s="3"/>
      <c r="C150" s="3"/>
      <c r="D150" s="3"/>
      <c r="E150" s="3"/>
      <c r="F150" s="3"/>
      <c r="G150" s="3"/>
      <c r="H150" s="3"/>
      <c r="I150" s="3"/>
      <c r="J150" s="3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3"/>
      <c r="W150" s="3"/>
      <c r="X150" s="3"/>
      <c r="Y150" s="3"/>
      <c r="Z150" s="3"/>
      <c r="AA150" s="3"/>
      <c r="AB150" s="7"/>
      <c r="AC150" s="3"/>
      <c r="AD150" s="7"/>
      <c r="AE150" s="7"/>
      <c r="AF150" s="21"/>
      <c r="AG150" s="21"/>
      <c r="AH150" s="3"/>
      <c r="AI150" s="3"/>
      <c r="AJ150" s="3"/>
      <c r="AK150" s="3"/>
      <c r="AL150" s="3"/>
      <c r="AM150" s="3"/>
      <c r="AN150" s="3"/>
      <c r="AO150" s="3"/>
    </row>
    <row r="151" spans="2:41">
      <c r="B151" s="3"/>
      <c r="C151" s="3"/>
      <c r="D151" s="3"/>
      <c r="E151" s="3"/>
      <c r="F151" s="3"/>
      <c r="G151" s="3"/>
      <c r="H151" s="3"/>
      <c r="I151" s="3"/>
      <c r="J151" s="3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3"/>
      <c r="W151" s="3"/>
      <c r="X151" s="3"/>
      <c r="Y151" s="3"/>
      <c r="Z151" s="3"/>
      <c r="AA151" s="3"/>
      <c r="AB151" s="7"/>
      <c r="AC151" s="3"/>
      <c r="AD151" s="7"/>
      <c r="AE151" s="7"/>
      <c r="AF151" s="21"/>
      <c r="AG151" s="21"/>
      <c r="AH151" s="3"/>
      <c r="AI151" s="3"/>
      <c r="AJ151" s="3"/>
      <c r="AK151" s="3"/>
      <c r="AL151" s="3"/>
      <c r="AM151" s="3"/>
      <c r="AN151" s="3"/>
      <c r="AO151" s="3"/>
    </row>
    <row r="152" spans="2:41">
      <c r="B152" s="3"/>
      <c r="C152" s="3"/>
      <c r="D152" s="3"/>
      <c r="E152" s="3"/>
      <c r="F152" s="3"/>
      <c r="G152" s="3"/>
      <c r="H152" s="3"/>
      <c r="I152" s="3"/>
      <c r="J152" s="3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3"/>
      <c r="W152" s="3"/>
      <c r="X152" s="3"/>
      <c r="Y152" s="3"/>
      <c r="Z152" s="3"/>
      <c r="AA152" s="3"/>
      <c r="AB152" s="7"/>
      <c r="AC152" s="3"/>
      <c r="AD152" s="7"/>
      <c r="AE152" s="7"/>
      <c r="AF152" s="21"/>
      <c r="AG152" s="21"/>
      <c r="AH152" s="3"/>
      <c r="AI152" s="3"/>
      <c r="AJ152" s="3"/>
      <c r="AK152" s="3"/>
      <c r="AL152" s="3"/>
      <c r="AM152" s="3"/>
      <c r="AN152" s="3"/>
      <c r="AO152" s="3"/>
    </row>
    <row r="153" spans="2:41">
      <c r="B153" s="3"/>
      <c r="C153" s="3"/>
      <c r="D153" s="3"/>
      <c r="E153" s="3"/>
      <c r="F153" s="3"/>
      <c r="G153" s="3"/>
      <c r="H153" s="3"/>
      <c r="I153" s="3"/>
      <c r="J153" s="3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3"/>
      <c r="W153" s="3"/>
      <c r="X153" s="3"/>
      <c r="Y153" s="3"/>
      <c r="Z153" s="3"/>
      <c r="AA153" s="3"/>
      <c r="AB153" s="7"/>
      <c r="AC153" s="3"/>
      <c r="AD153" s="7"/>
      <c r="AE153" s="7"/>
      <c r="AF153" s="21"/>
      <c r="AG153" s="21"/>
      <c r="AH153" s="3"/>
      <c r="AI153" s="3"/>
      <c r="AJ153" s="3"/>
      <c r="AK153" s="3"/>
      <c r="AL153" s="3"/>
      <c r="AM153" s="3"/>
      <c r="AN153" s="3"/>
      <c r="AO153" s="3"/>
    </row>
    <row r="154" spans="2:41">
      <c r="B154" s="3"/>
      <c r="C154" s="3"/>
      <c r="D154" s="3"/>
      <c r="E154" s="3"/>
      <c r="F154" s="3"/>
      <c r="G154" s="3"/>
      <c r="H154" s="3"/>
      <c r="I154" s="3"/>
      <c r="J154" s="3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3"/>
      <c r="W154" s="3"/>
      <c r="X154" s="3"/>
      <c r="Y154" s="3"/>
      <c r="Z154" s="3"/>
      <c r="AA154" s="3"/>
      <c r="AB154" s="7"/>
      <c r="AC154" s="3"/>
      <c r="AD154" s="7"/>
      <c r="AE154" s="7"/>
      <c r="AF154" s="21"/>
      <c r="AG154" s="21"/>
      <c r="AH154" s="3"/>
      <c r="AI154" s="3"/>
      <c r="AJ154" s="3"/>
      <c r="AK154" s="3"/>
      <c r="AL154" s="3"/>
      <c r="AM154" s="3"/>
      <c r="AN154" s="3"/>
      <c r="AO154" s="3"/>
    </row>
    <row r="155" spans="2:41">
      <c r="B155" s="3"/>
      <c r="C155" s="3"/>
      <c r="D155" s="3"/>
      <c r="E155" s="3"/>
      <c r="F155" s="3"/>
      <c r="G155" s="3"/>
      <c r="H155" s="3"/>
      <c r="I155" s="3"/>
      <c r="J155" s="3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3"/>
      <c r="W155" s="3"/>
      <c r="X155" s="3"/>
      <c r="Y155" s="3"/>
      <c r="Z155" s="3"/>
      <c r="AA155" s="3"/>
      <c r="AB155" s="7"/>
      <c r="AC155" s="3"/>
      <c r="AD155" s="7"/>
      <c r="AE155" s="7"/>
      <c r="AF155" s="21"/>
      <c r="AG155" s="21"/>
      <c r="AH155" s="3"/>
      <c r="AI155" s="3"/>
      <c r="AJ155" s="3"/>
      <c r="AK155" s="3"/>
      <c r="AL155" s="3"/>
      <c r="AM155" s="3"/>
      <c r="AN155" s="3"/>
      <c r="AO155" s="3"/>
    </row>
    <row r="156" spans="2:41">
      <c r="B156" s="3"/>
      <c r="C156" s="3"/>
      <c r="D156" s="3"/>
      <c r="E156" s="3"/>
      <c r="F156" s="3"/>
      <c r="G156" s="3"/>
      <c r="H156" s="3"/>
      <c r="I156" s="3"/>
      <c r="J156" s="3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3"/>
      <c r="W156" s="3"/>
      <c r="X156" s="3"/>
      <c r="Y156" s="3"/>
      <c r="Z156" s="3"/>
      <c r="AA156" s="3"/>
      <c r="AB156" s="7"/>
      <c r="AC156" s="3"/>
      <c r="AD156" s="7"/>
      <c r="AE156" s="7"/>
      <c r="AF156" s="21"/>
      <c r="AG156" s="21"/>
      <c r="AH156" s="3"/>
      <c r="AI156" s="3"/>
      <c r="AJ156" s="3"/>
      <c r="AK156" s="3"/>
      <c r="AL156" s="3"/>
      <c r="AM156" s="3"/>
      <c r="AN156" s="3"/>
      <c r="AO156" s="3"/>
    </row>
    <row r="157" spans="2:41">
      <c r="B157" s="3"/>
      <c r="C157" s="3"/>
      <c r="D157" s="3"/>
      <c r="E157" s="3"/>
      <c r="F157" s="3"/>
      <c r="G157" s="3"/>
      <c r="H157" s="3"/>
      <c r="I157" s="3"/>
      <c r="J157" s="3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3"/>
      <c r="W157" s="3"/>
      <c r="X157" s="3"/>
      <c r="Y157" s="3"/>
      <c r="Z157" s="3"/>
      <c r="AA157" s="3"/>
      <c r="AB157" s="7"/>
      <c r="AC157" s="3"/>
      <c r="AD157" s="7"/>
      <c r="AE157" s="7"/>
      <c r="AF157" s="21"/>
      <c r="AG157" s="21"/>
      <c r="AH157" s="3"/>
      <c r="AI157" s="3"/>
      <c r="AJ157" s="3"/>
      <c r="AK157" s="3"/>
      <c r="AL157" s="3"/>
      <c r="AM157" s="3"/>
      <c r="AN157" s="3"/>
      <c r="AO157" s="3"/>
    </row>
    <row r="158" spans="2:41">
      <c r="B158" s="3"/>
      <c r="C158" s="3"/>
      <c r="D158" s="3"/>
      <c r="E158" s="3"/>
      <c r="F158" s="3"/>
      <c r="G158" s="3"/>
      <c r="H158" s="3"/>
      <c r="I158" s="3"/>
      <c r="J158" s="3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3"/>
      <c r="W158" s="3"/>
      <c r="X158" s="3"/>
      <c r="Y158" s="3"/>
      <c r="Z158" s="3"/>
      <c r="AA158" s="3"/>
      <c r="AB158" s="7"/>
      <c r="AC158" s="3"/>
      <c r="AD158" s="7"/>
      <c r="AE158" s="7"/>
      <c r="AF158" s="21"/>
      <c r="AG158" s="21"/>
      <c r="AH158" s="3"/>
      <c r="AI158" s="3"/>
      <c r="AJ158" s="3"/>
      <c r="AK158" s="3"/>
      <c r="AL158" s="3"/>
      <c r="AM158" s="3"/>
      <c r="AN158" s="3"/>
      <c r="AO158" s="3"/>
    </row>
    <row r="159" spans="2:41">
      <c r="B159" s="3"/>
      <c r="C159" s="3"/>
      <c r="D159" s="3"/>
      <c r="E159" s="3"/>
      <c r="F159" s="3"/>
      <c r="G159" s="3"/>
      <c r="H159" s="3"/>
      <c r="I159" s="3"/>
      <c r="J159" s="3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1"/>
      <c r="AG159" s="21"/>
      <c r="AH159" s="3"/>
      <c r="AI159" s="3"/>
      <c r="AJ159" s="3"/>
      <c r="AK159" s="3"/>
      <c r="AL159" s="3"/>
      <c r="AM159" s="3"/>
      <c r="AN159" s="3"/>
      <c r="AO159" s="3"/>
    </row>
    <row r="160" spans="2:41">
      <c r="B160" s="3"/>
      <c r="C160" s="3"/>
      <c r="D160" s="3"/>
      <c r="E160" s="3"/>
      <c r="F160" s="3"/>
      <c r="G160" s="3"/>
      <c r="H160" s="3"/>
      <c r="I160" s="3"/>
      <c r="J160" s="3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1"/>
      <c r="AG160" s="21"/>
      <c r="AH160" s="3"/>
      <c r="AI160" s="3"/>
      <c r="AJ160" s="3"/>
      <c r="AK160" s="3"/>
      <c r="AL160" s="3"/>
      <c r="AM160" s="3"/>
      <c r="AN160" s="3"/>
      <c r="AO160" s="3"/>
    </row>
    <row r="161" spans="2:41">
      <c r="B161" s="3"/>
      <c r="C161" s="3"/>
      <c r="D161" s="3"/>
      <c r="E161" s="3"/>
      <c r="F161" s="3"/>
      <c r="G161" s="3"/>
      <c r="H161" s="3"/>
      <c r="I161" s="3"/>
      <c r="J161" s="3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1"/>
      <c r="AG161" s="21"/>
      <c r="AH161" s="3"/>
      <c r="AI161" s="3"/>
      <c r="AJ161" s="3"/>
      <c r="AK161" s="3"/>
      <c r="AL161" s="3"/>
      <c r="AM161" s="3"/>
      <c r="AN161" s="3"/>
      <c r="AO161" s="3"/>
    </row>
    <row r="162" spans="2:41">
      <c r="B162" s="3"/>
      <c r="C162" s="3"/>
      <c r="D162" s="3"/>
      <c r="E162" s="3"/>
      <c r="F162" s="3"/>
      <c r="G162" s="3"/>
      <c r="H162" s="3"/>
      <c r="I162" s="3"/>
      <c r="J162" s="3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1"/>
      <c r="AG162" s="21"/>
      <c r="AH162" s="3"/>
      <c r="AI162" s="3"/>
      <c r="AJ162" s="3"/>
      <c r="AK162" s="3"/>
      <c r="AL162" s="3"/>
      <c r="AM162" s="3"/>
      <c r="AN162" s="3"/>
      <c r="AO162" s="3"/>
    </row>
    <row r="163" spans="2:41">
      <c r="B163" s="3"/>
      <c r="C163" s="3"/>
      <c r="D163" s="3"/>
      <c r="E163" s="3"/>
      <c r="F163" s="3"/>
      <c r="G163" s="3"/>
      <c r="H163" s="3"/>
      <c r="I163" s="3"/>
      <c r="J163" s="3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1"/>
      <c r="AG163" s="21"/>
      <c r="AH163" s="3"/>
      <c r="AI163" s="3"/>
      <c r="AJ163" s="3"/>
      <c r="AK163" s="3"/>
      <c r="AL163" s="3"/>
      <c r="AM163" s="3"/>
      <c r="AN163" s="3"/>
      <c r="AO163" s="3"/>
    </row>
    <row r="164" spans="2:41">
      <c r="B164" s="3"/>
      <c r="C164" s="3"/>
      <c r="D164" s="3"/>
      <c r="E164" s="3"/>
      <c r="F164" s="3"/>
      <c r="G164" s="3"/>
      <c r="H164" s="3"/>
      <c r="I164" s="3"/>
      <c r="J164" s="3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1"/>
      <c r="AG164" s="21"/>
      <c r="AH164" s="3"/>
      <c r="AI164" s="3"/>
      <c r="AJ164" s="3"/>
      <c r="AK164" s="3"/>
      <c r="AL164" s="3"/>
      <c r="AM164" s="3"/>
      <c r="AN164" s="3"/>
      <c r="AO164" s="3"/>
    </row>
    <row r="165" spans="2:41">
      <c r="B165" s="3"/>
      <c r="C165" s="3"/>
      <c r="D165" s="3"/>
      <c r="E165" s="3"/>
      <c r="F165" s="3"/>
      <c r="G165" s="3"/>
      <c r="H165" s="3"/>
      <c r="I165" s="3"/>
      <c r="J165" s="3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1"/>
      <c r="AG165" s="21"/>
      <c r="AH165" s="3"/>
      <c r="AI165" s="3"/>
      <c r="AJ165" s="3"/>
      <c r="AK165" s="3"/>
      <c r="AL165" s="3"/>
      <c r="AM165" s="3"/>
      <c r="AN165" s="3"/>
      <c r="AO165" s="3"/>
    </row>
    <row r="166" spans="2:41">
      <c r="B166" s="3"/>
      <c r="C166" s="3"/>
      <c r="D166" s="3"/>
      <c r="E166" s="3"/>
      <c r="F166" s="3"/>
      <c r="G166" s="3"/>
      <c r="H166" s="3"/>
      <c r="I166" s="3"/>
      <c r="J166" s="3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:41">
      <c r="B167" s="3"/>
      <c r="C167" s="3"/>
      <c r="D167" s="3"/>
      <c r="E167" s="3"/>
      <c r="F167" s="3"/>
      <c r="G167" s="3"/>
      <c r="H167" s="3"/>
      <c r="I167" s="3"/>
      <c r="J167" s="3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:41">
      <c r="B168" s="3"/>
      <c r="C168" s="3"/>
      <c r="D168" s="3"/>
      <c r="E168" s="3"/>
      <c r="F168" s="3"/>
      <c r="G168" s="3"/>
      <c r="H168" s="3"/>
      <c r="I168" s="3"/>
      <c r="J168" s="3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:41">
      <c r="B169" s="3"/>
      <c r="C169" s="3"/>
      <c r="D169" s="3"/>
      <c r="E169" s="3"/>
      <c r="F169" s="3"/>
      <c r="G169" s="3"/>
      <c r="H169" s="3"/>
      <c r="I169" s="3"/>
      <c r="J169" s="3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:41">
      <c r="B170" s="3"/>
      <c r="C170" s="3"/>
      <c r="D170" s="3"/>
      <c r="E170" s="3"/>
      <c r="F170" s="3"/>
      <c r="G170" s="3"/>
      <c r="H170" s="3"/>
      <c r="I170" s="3"/>
      <c r="J170" s="3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:41">
      <c r="B171" s="3"/>
      <c r="C171" s="3"/>
      <c r="D171" s="3"/>
      <c r="E171" s="3"/>
      <c r="F171" s="3"/>
      <c r="G171" s="3"/>
      <c r="H171" s="3"/>
      <c r="I171" s="3"/>
      <c r="J171" s="3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2:41">
      <c r="B172" s="3"/>
      <c r="C172" s="3"/>
      <c r="D172" s="3"/>
      <c r="E172" s="3"/>
      <c r="F172" s="3"/>
      <c r="G172" s="3"/>
      <c r="H172" s="3"/>
      <c r="I172" s="3"/>
      <c r="J172" s="3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2:41">
      <c r="B173" s="3"/>
      <c r="C173" s="3"/>
      <c r="D173" s="3"/>
      <c r="E173" s="3"/>
      <c r="F173" s="3"/>
      <c r="G173" s="3"/>
      <c r="H173" s="3"/>
      <c r="I173" s="3"/>
      <c r="J173" s="3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:41">
      <c r="B174" s="3"/>
      <c r="C174" s="3"/>
      <c r="D174" s="3"/>
      <c r="E174" s="3"/>
      <c r="F174" s="3"/>
      <c r="G174" s="3"/>
      <c r="H174" s="3"/>
      <c r="I174" s="3"/>
      <c r="J174" s="3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:41">
      <c r="B175" s="3"/>
      <c r="C175" s="3"/>
      <c r="D175" s="3"/>
      <c r="E175" s="3"/>
      <c r="F175" s="3"/>
      <c r="G175" s="3"/>
      <c r="H175" s="3"/>
      <c r="I175" s="3"/>
      <c r="J175" s="3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:41">
      <c r="B176" s="3"/>
      <c r="C176" s="3"/>
      <c r="D176" s="3"/>
      <c r="E176" s="3"/>
      <c r="F176" s="3"/>
      <c r="G176" s="3"/>
      <c r="H176" s="3"/>
      <c r="I176" s="3"/>
      <c r="J176" s="3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2:41">
      <c r="B177" s="3"/>
      <c r="C177" s="3"/>
      <c r="D177" s="3"/>
      <c r="E177" s="3"/>
      <c r="F177" s="3"/>
      <c r="G177" s="3"/>
      <c r="H177" s="3"/>
      <c r="I177" s="3"/>
      <c r="J177" s="3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2:41">
      <c r="B178" s="3"/>
      <c r="C178" s="3"/>
      <c r="D178" s="3"/>
      <c r="E178" s="3"/>
      <c r="F178" s="3"/>
      <c r="G178" s="3"/>
      <c r="H178" s="3"/>
      <c r="I178" s="3"/>
      <c r="J178" s="3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2:41">
      <c r="B179" s="3"/>
      <c r="C179" s="3"/>
      <c r="D179" s="3"/>
      <c r="E179" s="3"/>
      <c r="F179" s="3"/>
      <c r="G179" s="3"/>
      <c r="H179" s="3"/>
      <c r="I179" s="3"/>
      <c r="J179" s="3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2:41">
      <c r="B180" s="3"/>
      <c r="C180" s="3"/>
      <c r="D180" s="3"/>
      <c r="E180" s="3"/>
      <c r="F180" s="3"/>
      <c r="G180" s="3"/>
      <c r="H180" s="3"/>
      <c r="I180" s="3"/>
      <c r="J180" s="3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2:41">
      <c r="B181" s="3"/>
      <c r="C181" s="3"/>
      <c r="D181" s="3"/>
      <c r="E181" s="3"/>
      <c r="F181" s="3"/>
      <c r="G181" s="3"/>
      <c r="H181" s="3"/>
      <c r="I181" s="3"/>
      <c r="J181" s="3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2:41">
      <c r="B182" s="3"/>
      <c r="C182" s="3"/>
      <c r="D182" s="3"/>
      <c r="E182" s="3"/>
      <c r="F182" s="3"/>
      <c r="G182" s="3"/>
      <c r="H182" s="3"/>
      <c r="I182" s="3"/>
      <c r="J182" s="3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2:41">
      <c r="B183" s="3"/>
      <c r="C183" s="3"/>
      <c r="D183" s="3"/>
      <c r="E183" s="3"/>
      <c r="F183" s="3"/>
      <c r="G183" s="3"/>
      <c r="H183" s="3"/>
      <c r="I183" s="3"/>
      <c r="J183" s="3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2:41">
      <c r="B184" s="3"/>
      <c r="C184" s="3"/>
      <c r="D184" s="3"/>
      <c r="E184" s="3"/>
      <c r="F184" s="3"/>
      <c r="G184" s="3"/>
      <c r="H184" s="3"/>
      <c r="I184" s="3"/>
      <c r="J184" s="3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2:4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2:4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2:4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</sheetData>
  <printOptions gridLines="1" gridLinesSet="0"/>
  <pageMargins left="0.75" right="0.75" top="1" bottom="1" header="0.5" footer="0.5"/>
  <pageSetup orientation="portrait" horizontalDpi="300" verticalDpi="300"/>
  <headerFooter alignWithMargins="0">
    <oddHeader>&amp;A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workbookViewId="0">
      <selection activeCell="O22" sqref="O22"/>
    </sheetView>
  </sheetViews>
  <sheetFormatPr baseColWidth="10" defaultColWidth="11.5" defaultRowHeight="14" x14ac:dyDescent="0"/>
  <cols>
    <col min="1" max="16384" width="11.5" style="29"/>
  </cols>
  <sheetData>
    <row r="1" spans="1:13" ht="17">
      <c r="A1" s="27" t="s">
        <v>49</v>
      </c>
      <c r="B1" s="27" t="s">
        <v>50</v>
      </c>
      <c r="C1" s="27" t="s">
        <v>51</v>
      </c>
      <c r="D1" s="27" t="s">
        <v>52</v>
      </c>
      <c r="E1" s="27" t="s">
        <v>53</v>
      </c>
      <c r="F1" s="27" t="s">
        <v>54</v>
      </c>
      <c r="G1" s="27">
        <v>28</v>
      </c>
      <c r="H1" s="27">
        <v>27</v>
      </c>
      <c r="I1" s="27">
        <v>26</v>
      </c>
      <c r="J1" s="27">
        <v>25</v>
      </c>
      <c r="K1" s="27"/>
      <c r="L1" s="27"/>
      <c r="M1" s="28" t="s">
        <v>55</v>
      </c>
    </row>
    <row r="2" spans="1:13" ht="17">
      <c r="A2" s="28" t="s">
        <v>47</v>
      </c>
      <c r="B2" s="27">
        <v>5</v>
      </c>
      <c r="C2" s="27">
        <v>5</v>
      </c>
      <c r="D2" s="27">
        <v>80</v>
      </c>
      <c r="E2" s="27">
        <v>80</v>
      </c>
      <c r="F2" s="27">
        <v>0</v>
      </c>
      <c r="G2" s="28"/>
      <c r="H2" s="28"/>
      <c r="I2" s="28"/>
      <c r="J2" s="28"/>
      <c r="K2" s="27"/>
      <c r="L2" s="30"/>
      <c r="M2" s="28">
        <v>25</v>
      </c>
    </row>
    <row r="3" spans="1:13" ht="17">
      <c r="A3" s="28" t="s">
        <v>48</v>
      </c>
      <c r="B3" s="27">
        <v>4</v>
      </c>
      <c r="C3" s="27">
        <v>3</v>
      </c>
      <c r="D3" s="27">
        <v>75</v>
      </c>
      <c r="E3" s="27">
        <v>90</v>
      </c>
      <c r="F3" s="27">
        <f>(E3-D3)/(B3-C3)</f>
        <v>15</v>
      </c>
      <c r="G3" s="28"/>
      <c r="H3" s="27"/>
      <c r="I3" s="27"/>
      <c r="J3" s="27"/>
      <c r="K3" s="27"/>
      <c r="L3" s="30"/>
    </row>
    <row r="4" spans="1:13" ht="17">
      <c r="A4" s="31" t="s">
        <v>46</v>
      </c>
      <c r="B4" s="27">
        <v>6</v>
      </c>
      <c r="C4" s="27">
        <v>4</v>
      </c>
      <c r="D4" s="27">
        <v>40</v>
      </c>
      <c r="E4" s="27">
        <v>65</v>
      </c>
      <c r="F4" s="27">
        <f t="shared" ref="F4:F11" si="0">(E4-D4)/(B4-C4)</f>
        <v>12.5</v>
      </c>
      <c r="G4" s="28"/>
      <c r="H4" s="28"/>
      <c r="I4" s="28"/>
      <c r="J4" s="28"/>
      <c r="K4" s="27"/>
      <c r="L4" s="30" t="s">
        <v>56</v>
      </c>
    </row>
    <row r="5" spans="1:13" ht="17">
      <c r="A5" s="31" t="s">
        <v>57</v>
      </c>
      <c r="B5" s="27">
        <v>7</v>
      </c>
      <c r="C5" s="27">
        <v>5</v>
      </c>
      <c r="D5" s="27">
        <v>25</v>
      </c>
      <c r="E5" s="27">
        <v>50</v>
      </c>
      <c r="F5" s="27">
        <f t="shared" si="0"/>
        <v>12.5</v>
      </c>
      <c r="G5" s="28"/>
      <c r="H5" s="28"/>
      <c r="I5" s="28"/>
      <c r="J5" s="28"/>
      <c r="K5" s="27"/>
      <c r="L5" s="30" t="s">
        <v>58</v>
      </c>
    </row>
    <row r="6" spans="1:13" ht="17">
      <c r="A6" s="27" t="s">
        <v>59</v>
      </c>
      <c r="B6" s="27">
        <v>6</v>
      </c>
      <c r="C6" s="27">
        <v>4</v>
      </c>
      <c r="D6" s="27">
        <v>35</v>
      </c>
      <c r="E6" s="27">
        <v>50</v>
      </c>
      <c r="F6" s="27">
        <f t="shared" si="0"/>
        <v>7.5</v>
      </c>
      <c r="G6" s="28"/>
      <c r="H6" s="28"/>
      <c r="I6" s="28"/>
      <c r="J6" s="28"/>
      <c r="K6" s="27"/>
      <c r="L6" s="30"/>
    </row>
    <row r="7" spans="1:13" ht="17">
      <c r="A7" s="31" t="s">
        <v>45</v>
      </c>
      <c r="B7" s="27">
        <v>8</v>
      </c>
      <c r="C7" s="27">
        <v>5</v>
      </c>
      <c r="D7" s="27">
        <v>40</v>
      </c>
      <c r="E7" s="27">
        <v>64</v>
      </c>
      <c r="F7" s="27">
        <f t="shared" si="0"/>
        <v>8</v>
      </c>
      <c r="G7" s="27"/>
      <c r="H7" s="27"/>
      <c r="I7" s="27">
        <v>1</v>
      </c>
      <c r="J7" s="27">
        <v>1</v>
      </c>
      <c r="K7" s="27"/>
      <c r="L7" s="30"/>
    </row>
    <row r="8" spans="1:13" ht="17">
      <c r="A8" s="28" t="s">
        <v>60</v>
      </c>
      <c r="B8" s="27">
        <v>12</v>
      </c>
      <c r="C8" s="27">
        <v>10</v>
      </c>
      <c r="D8" s="27">
        <v>54</v>
      </c>
      <c r="E8" s="27">
        <v>80</v>
      </c>
      <c r="F8" s="32">
        <f t="shared" si="0"/>
        <v>13</v>
      </c>
      <c r="G8" s="27"/>
      <c r="H8" s="28"/>
      <c r="I8" s="28"/>
      <c r="J8" s="28">
        <v>1</v>
      </c>
      <c r="K8" s="27"/>
      <c r="L8" s="30"/>
    </row>
    <row r="9" spans="1:13" ht="17">
      <c r="A9" s="28" t="s">
        <v>61</v>
      </c>
      <c r="B9" s="27">
        <v>6</v>
      </c>
      <c r="C9" s="27">
        <v>4</v>
      </c>
      <c r="D9" s="27">
        <v>20</v>
      </c>
      <c r="E9" s="27">
        <v>30</v>
      </c>
      <c r="F9" s="27">
        <f t="shared" si="0"/>
        <v>5</v>
      </c>
      <c r="G9" s="27"/>
      <c r="H9" s="27">
        <v>1</v>
      </c>
      <c r="I9" s="27">
        <v>1</v>
      </c>
      <c r="J9" s="27"/>
      <c r="K9" s="27"/>
      <c r="L9" s="30"/>
    </row>
    <row r="10" spans="1:13" ht="17">
      <c r="A10" s="33" t="s">
        <v>62</v>
      </c>
      <c r="B10" s="27">
        <v>12</v>
      </c>
      <c r="C10" s="27">
        <v>11</v>
      </c>
      <c r="D10" s="27">
        <v>30</v>
      </c>
      <c r="E10" s="27">
        <v>40</v>
      </c>
      <c r="F10" s="27">
        <f t="shared" si="0"/>
        <v>10</v>
      </c>
      <c r="G10" s="27"/>
      <c r="H10" s="27"/>
      <c r="I10" s="27"/>
      <c r="J10" s="27">
        <v>1</v>
      </c>
      <c r="K10" s="27"/>
      <c r="L10" s="30"/>
    </row>
    <row r="11" spans="1:13" ht="17">
      <c r="A11" s="33" t="s">
        <v>63</v>
      </c>
      <c r="B11" s="27">
        <v>13</v>
      </c>
      <c r="C11" s="27">
        <v>12</v>
      </c>
      <c r="D11" s="27">
        <v>45</v>
      </c>
      <c r="E11" s="27">
        <v>55</v>
      </c>
      <c r="F11" s="27">
        <f t="shared" si="0"/>
        <v>10</v>
      </c>
      <c r="G11" s="27"/>
      <c r="H11" s="27"/>
      <c r="I11" s="27"/>
      <c r="J11" s="27"/>
      <c r="K11" s="27"/>
      <c r="L11" s="30"/>
    </row>
    <row r="12" spans="1:13" ht="17">
      <c r="A12" s="28" t="s">
        <v>64</v>
      </c>
      <c r="B12" s="27">
        <v>1</v>
      </c>
      <c r="C12" s="27">
        <v>1</v>
      </c>
      <c r="D12" s="27">
        <v>16</v>
      </c>
      <c r="E12" s="27">
        <v>16</v>
      </c>
      <c r="F12" s="27">
        <v>0</v>
      </c>
      <c r="G12" s="27"/>
      <c r="H12" s="27"/>
      <c r="I12" s="27"/>
      <c r="J12" s="27"/>
      <c r="K12" s="27"/>
      <c r="L12" s="30"/>
    </row>
    <row r="13" spans="1:13" ht="17">
      <c r="A13" s="34" t="s">
        <v>65</v>
      </c>
      <c r="C13" s="27"/>
      <c r="D13" s="27">
        <f>SUM(D2:D12)</f>
        <v>460</v>
      </c>
      <c r="E13" s="27"/>
      <c r="F13" s="27"/>
      <c r="G13" s="27">
        <f>SUM(D2:D12)</f>
        <v>460</v>
      </c>
      <c r="H13" s="27">
        <f>+G$13+(SUMPRODUCT($F$2:$F$11,H2:H11))</f>
        <v>465</v>
      </c>
      <c r="I13" s="27">
        <f>+H$13+(SUMPRODUCT($F$2:$F$11,I2:I11))</f>
        <v>478</v>
      </c>
      <c r="J13" s="27">
        <f>+I$13+(SUMPRODUCT($F$2:$F$11,J2:J11))</f>
        <v>509</v>
      </c>
      <c r="K13" s="27">
        <f>+J$13+(SUMPRODUCT($F$2:$F$11,K2:K11))</f>
        <v>509</v>
      </c>
      <c r="L13" s="27">
        <f>+K$13+(SUMPRODUCT($F$2:$F$11,L2:L11))</f>
        <v>509</v>
      </c>
    </row>
    <row r="14" spans="1:13" ht="17">
      <c r="A14" s="34" t="s">
        <v>66</v>
      </c>
      <c r="C14" s="35"/>
      <c r="D14" s="27">
        <v>5</v>
      </c>
      <c r="F14" s="27"/>
      <c r="G14" s="27">
        <f t="shared" ref="G14:L14" si="1">+$D$14*G1</f>
        <v>140</v>
      </c>
      <c r="H14" s="27">
        <f t="shared" si="1"/>
        <v>135</v>
      </c>
      <c r="I14" s="27">
        <f t="shared" si="1"/>
        <v>130</v>
      </c>
      <c r="J14" s="27">
        <f t="shared" si="1"/>
        <v>125</v>
      </c>
      <c r="K14" s="27">
        <f t="shared" si="1"/>
        <v>0</v>
      </c>
      <c r="L14" s="27">
        <f t="shared" si="1"/>
        <v>0</v>
      </c>
    </row>
    <row r="15" spans="1:13" ht="17">
      <c r="A15" s="34" t="s">
        <v>67</v>
      </c>
      <c r="C15" s="27"/>
      <c r="D15" s="27">
        <v>10</v>
      </c>
      <c r="F15" s="27"/>
      <c r="G15" s="27">
        <f t="shared" ref="G15:L15" si="2">+$D$15*(G1-$M$2)</f>
        <v>30</v>
      </c>
      <c r="H15" s="27">
        <f t="shared" si="2"/>
        <v>20</v>
      </c>
      <c r="I15" s="27">
        <f t="shared" si="2"/>
        <v>10</v>
      </c>
      <c r="J15" s="27">
        <f t="shared" si="2"/>
        <v>0</v>
      </c>
      <c r="K15" s="27">
        <f t="shared" si="2"/>
        <v>-250</v>
      </c>
      <c r="L15" s="27">
        <f t="shared" si="2"/>
        <v>-250</v>
      </c>
    </row>
    <row r="16" spans="1:13" ht="17">
      <c r="A16" s="34" t="s">
        <v>68</v>
      </c>
      <c r="G16" s="27">
        <f t="shared" ref="G16:L16" si="3">+G13+G14+G15</f>
        <v>630</v>
      </c>
      <c r="H16" s="27">
        <f t="shared" si="3"/>
        <v>620</v>
      </c>
      <c r="I16" s="27">
        <f t="shared" si="3"/>
        <v>618</v>
      </c>
      <c r="J16" s="27">
        <f t="shared" si="3"/>
        <v>634</v>
      </c>
      <c r="K16" s="27">
        <f t="shared" si="3"/>
        <v>259</v>
      </c>
      <c r="L16" s="27">
        <f t="shared" si="3"/>
        <v>259</v>
      </c>
    </row>
  </sheetData>
  <pageMargins left="0.7" right="0.7" top="0.75" bottom="0.75" header="0.3" footer="0.3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MSProject.Project.8" link="[2]!'!VÍNCULO_2'" oleUpdate="OLEUPDATE_ALWAYS" shapeId="4097">
          <objectPr defaultSize="0" autoPict="0" dde="1" r:id="rId3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13</xdr:col>
                <xdr:colOff>254000</xdr:colOff>
                <xdr:row>43</xdr:row>
                <xdr:rowOff>76200</xdr:rowOff>
              </to>
            </anchor>
          </objectPr>
        </oleObject>
      </mc:Choice>
      <mc:Fallback>
        <oleObject progId="MSProject.Project.8" link="[2]!'!VÍNCULO_2'" oleUpdate="OLEUPDATE_ALWAYS" shapeId="4097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Primera pregunta</vt:lpstr>
      <vt:lpstr>Segunda pregunta</vt:lpstr>
      <vt:lpstr>Tercera pregunta.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2020-01-31T17:40:22Z</dcterms:created>
  <dcterms:modified xsi:type="dcterms:W3CDTF">2020-03-03T16:04:58Z</dcterms:modified>
</cp:coreProperties>
</file>