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60" yWindow="0" windowWidth="24140" windowHeight="11800" tabRatio="216" activeTab="2"/>
  </bookViews>
  <sheets>
    <sheet name="Preg. #1" sheetId="1" r:id="rId1"/>
    <sheet name="Preg. #2" sheetId="2" r:id="rId2"/>
    <sheet name="Preg. #3" sheetId="3" r:id="rId3"/>
    <sheet name="Hoja7" sheetId="4" r:id="rId4"/>
    <sheet name="Hoja8" sheetId="5" r:id="rId5"/>
    <sheet name="Hoja9" sheetId="6" r:id="rId6"/>
    <sheet name="Hoja10" sheetId="7" r:id="rId7"/>
    <sheet name="Hoja11" sheetId="8" r:id="rId8"/>
    <sheet name="Hoja12" sheetId="9" r:id="rId9"/>
    <sheet name="Hoja13" sheetId="10" r:id="rId10"/>
    <sheet name="Hoja14" sheetId="11" r:id="rId11"/>
    <sheet name="Hoja15" sheetId="12" r:id="rId12"/>
    <sheet name="Hoja16" sheetId="13" r:id="rId13"/>
  </sheets>
  <externalReferences>
    <externalReference r:id="rId16"/>
    <externalReference r:id="rId17"/>
  </externalReferences>
  <definedNames>
    <definedName name="_xlfn.NORM.S.INV" hidden="1">#NAME?</definedName>
    <definedName name="MinimizeCosts">FALSE</definedName>
    <definedName name="TreeDiagram">'[2]Árbol'!$J$4:$AB$122</definedName>
    <definedName name="units">'[1]Colas'!$E$5</definedName>
    <definedName name="UseExpUtility">FALSE</definedName>
  </definedNames>
  <calcPr fullCalcOnLoad="1"/>
</workbook>
</file>

<file path=xl/sharedStrings.xml><?xml version="1.0" encoding="utf-8"?>
<sst xmlns="http://schemas.openxmlformats.org/spreadsheetml/2006/main" count="101" uniqueCount="81">
  <si>
    <t>ADMINISTRACION PROYECTOS</t>
  </si>
  <si>
    <t>COSTOS</t>
  </si>
  <si>
    <t>Actividad</t>
  </si>
  <si>
    <t>Tn</t>
  </si>
  <si>
    <t>Ta</t>
  </si>
  <si>
    <t>Ic</t>
  </si>
  <si>
    <t>C</t>
  </si>
  <si>
    <t>D</t>
  </si>
  <si>
    <t>A</t>
  </si>
  <si>
    <t>Cn</t>
  </si>
  <si>
    <t>Ca</t>
  </si>
  <si>
    <t>Costo Directo</t>
  </si>
  <si>
    <t>Costo Total</t>
  </si>
  <si>
    <t>*</t>
  </si>
  <si>
    <t>Información Adicional:</t>
  </si>
  <si>
    <t>Cuál es el tiempo óptimo a menor costo Posible?</t>
  </si>
  <si>
    <t>Secuencia</t>
  </si>
  <si>
    <t>"Antes de"</t>
  </si>
  <si>
    <t>-</t>
  </si>
  <si>
    <t>A, B</t>
  </si>
  <si>
    <t>Plazo Contrato: 60 meses</t>
  </si>
  <si>
    <t>L</t>
  </si>
  <si>
    <t>M</t>
  </si>
  <si>
    <t>N</t>
  </si>
  <si>
    <t>O</t>
  </si>
  <si>
    <t>P</t>
  </si>
  <si>
    <t>Q</t>
  </si>
  <si>
    <t>R</t>
  </si>
  <si>
    <t>T</t>
  </si>
  <si>
    <t>W</t>
  </si>
  <si>
    <t>Plazo</t>
  </si>
  <si>
    <t>RC</t>
  </si>
  <si>
    <t>K,L,O,P,R,Z</t>
  </si>
  <si>
    <t>Z</t>
  </si>
  <si>
    <t>L,O,P,Q T,Z</t>
  </si>
  <si>
    <t>M,W,Z</t>
  </si>
  <si>
    <t>a-</t>
  </si>
  <si>
    <t>A-D-F-H</t>
  </si>
  <si>
    <t>Plazo:</t>
  </si>
  <si>
    <t>semanas</t>
  </si>
  <si>
    <t>b- &lt;25 dias</t>
  </si>
  <si>
    <t>z=(25-22)/1.562</t>
  </si>
  <si>
    <t xml:space="preserve">Z= </t>
  </si>
  <si>
    <t>P=</t>
  </si>
  <si>
    <t>&gt; 30 dias</t>
  </si>
  <si>
    <t>C- 98%</t>
  </si>
  <si>
    <t>z=</t>
  </si>
  <si>
    <t xml:space="preserve">25,2 </t>
  </si>
  <si>
    <t>d-</t>
  </si>
  <si>
    <t>Falso. Es RC</t>
  </si>
  <si>
    <t>e-</t>
  </si>
  <si>
    <t>Costo Indirecto (250/dia)</t>
  </si>
  <si>
    <t>Bonificacion(30/dia)</t>
  </si>
  <si>
    <t>Costo Atraso(50/dias)</t>
  </si>
  <si>
    <t>Solución del ejercicio # 1 Examen Parcial</t>
  </si>
  <si>
    <t>Cola</t>
  </si>
  <si>
    <t>1 cola</t>
  </si>
  <si>
    <t>2 Colas</t>
  </si>
  <si>
    <t>Servidores</t>
  </si>
  <si>
    <t>Individual</t>
  </si>
  <si>
    <t>Individuales</t>
  </si>
  <si>
    <t>Múltiples</t>
  </si>
  <si>
    <t>Actual</t>
  </si>
  <si>
    <t>con bomba</t>
  </si>
  <si>
    <t>sin bomba</t>
  </si>
  <si>
    <t>Bomba</t>
  </si>
  <si>
    <r>
      <t>Estimado</t>
    </r>
    <r>
      <rPr>
        <sz val="10"/>
        <rFont val="Arial"/>
        <family val="0"/>
      </rPr>
      <t xml:space="preserve"> de número de lavadores de carros</t>
    </r>
  </si>
  <si>
    <t>Tasa servicio / día</t>
  </si>
  <si>
    <t>Tasa de llegada / hora ( Calculada )</t>
  </si>
  <si>
    <t>L, en CADA sistema</t>
  </si>
  <si>
    <t>Costo de espera / día / de un autobús</t>
  </si>
  <si>
    <t>Costo de espera / día de L autobuses</t>
  </si>
  <si>
    <t>Costo por hora de muchachos</t>
  </si>
  <si>
    <t>Costo por día de 24 horas de cada muchacho</t>
  </si>
  <si>
    <t xml:space="preserve">Costo total de N lavadores por día / 24 horas </t>
  </si>
  <si>
    <t>Costo de terreno adicional</t>
  </si>
  <si>
    <t>Costo de bombas de alta presión / día</t>
  </si>
  <si>
    <t xml:space="preserve">Costos totales </t>
  </si>
  <si>
    <t>Respuesta: Lo más económico es hacer dos colas individuales con bombas</t>
  </si>
  <si>
    <t>Una Cola Varios Servidores</t>
  </si>
  <si>
    <t>Varias Colas Varios Servidores</t>
  </si>
</sst>
</file>

<file path=xl/styles.xml><?xml version="1.0" encoding="utf-8"?>
<styleSheet xmlns="http://schemas.openxmlformats.org/spreadsheetml/2006/main">
  <numFmts count="44">
    <numFmt numFmtId="5" formatCode="&quot;CRC&quot;#,##0;\-&quot;CRC&quot;#,##0"/>
    <numFmt numFmtId="6" formatCode="&quot;CRC&quot;#,##0;[Red]\-&quot;CRC&quot;#,##0"/>
    <numFmt numFmtId="7" formatCode="&quot;CRC&quot;#,##0.00;\-&quot;CRC&quot;#,##0.00"/>
    <numFmt numFmtId="8" formatCode="&quot;CRC&quot;#,##0.00;[Red]\-&quot;CRC&quot;#,##0.00"/>
    <numFmt numFmtId="42" formatCode="_-&quot;CRC&quot;* #,##0_-;\-&quot;CRC&quot;* #,##0_-;_-&quot;CRC&quot;* &quot;-&quot;_-;_-@_-"/>
    <numFmt numFmtId="41" formatCode="_-* #,##0_-;\-* #,##0_-;_-* &quot;-&quot;_-;_-@_-"/>
    <numFmt numFmtId="44" formatCode="_-&quot;CRC&quot;* #,##0.00_-;\-&quot;CRC&quot;* #,##0.00_-;_-&quot;CRC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¢&quot;#,##0_);\(&quot;¢&quot;#,##0\)"/>
    <numFmt numFmtId="185" formatCode="&quot;¢&quot;#,##0_);[Red]\(&quot;¢&quot;#,##0\)"/>
    <numFmt numFmtId="186" formatCode="&quot;¢&quot;#,##0.00_);\(&quot;¢&quot;#,##0.00\)"/>
    <numFmt numFmtId="187" formatCode="&quot;¢&quot;#,##0.00_);[Red]\(&quot;¢&quot;#,##0.00\)"/>
    <numFmt numFmtId="188" formatCode="_(&quot;¢&quot;* #,##0_);_(&quot;¢&quot;* \(#,##0\);_(&quot;¢&quot;* &quot;-&quot;_);_(@_)"/>
    <numFmt numFmtId="189" formatCode="_(&quot;¢&quot;* #,##0.00_);_(&quot;¢&quot;* \(#,##0.00\);_(&quot;¢&quot;* &quot;-&quot;??_);_(@_)"/>
    <numFmt numFmtId="190" formatCode="_(* #,##0.0_);_(* \(#,##0.0\);_(* &quot;-&quot;??_);_(@_)"/>
    <numFmt numFmtId="191" formatCode="_(* #,##0_);_(* \(#,##0\);_(* &quot;-&quot;??_);_(@_)"/>
    <numFmt numFmtId="192" formatCode="General_)"/>
    <numFmt numFmtId="193" formatCode="0.0000_)"/>
    <numFmt numFmtId="194" formatCode="0.0%"/>
    <numFmt numFmtId="195" formatCode="0.0000"/>
    <numFmt numFmtId="196" formatCode="#,##0.0000"/>
    <numFmt numFmtId="197" formatCode="[$$-409]#,##0"/>
    <numFmt numFmtId="198" formatCode="[$$-500A]\ #,##0"/>
    <numFmt numFmtId="199" formatCode="[$$-300A]\ #,##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10"/>
      <name val="Verdana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192" fontId="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91" fontId="1" fillId="0" borderId="0" xfId="42" applyNumberFormat="1" applyFont="1" applyFill="1" applyAlignment="1">
      <alignment/>
    </xf>
    <xf numFmtId="191" fontId="1" fillId="0" borderId="0" xfId="42" applyNumberFormat="1" applyFont="1" applyAlignment="1">
      <alignment/>
    </xf>
    <xf numFmtId="0" fontId="6" fillId="0" borderId="0" xfId="59">
      <alignment/>
      <protection/>
    </xf>
    <xf numFmtId="10" fontId="6" fillId="0" borderId="0" xfId="62" applyNumberFormat="1" applyFont="1" applyAlignment="1">
      <alignment/>
    </xf>
    <xf numFmtId="194" fontId="6" fillId="0" borderId="0" xfId="62" applyNumberFormat="1" applyFont="1" applyAlignment="1">
      <alignment/>
    </xf>
    <xf numFmtId="9" fontId="6" fillId="0" borderId="0" xfId="59" applyNumberFormat="1">
      <alignment/>
      <protection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1" fontId="0" fillId="0" borderId="14" xfId="0" applyNumberFormat="1" applyBorder="1" applyAlignment="1">
      <alignment/>
    </xf>
    <xf numFmtId="195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right"/>
    </xf>
    <xf numFmtId="195" fontId="0" fillId="0" borderId="17" xfId="0" applyNumberFormat="1" applyBorder="1" applyAlignment="1">
      <alignment horizontal="right"/>
    </xf>
    <xf numFmtId="195" fontId="0" fillId="0" borderId="14" xfId="0" applyNumberFormat="1" applyBorder="1" applyAlignment="1">
      <alignment horizontal="right"/>
    </xf>
    <xf numFmtId="195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96" fontId="0" fillId="0" borderId="15" xfId="0" applyNumberFormat="1" applyBorder="1" applyAlignment="1">
      <alignment/>
    </xf>
    <xf numFmtId="193" fontId="7" fillId="34" borderId="14" xfId="0" applyNumberFormat="1" applyFont="1" applyFill="1" applyBorder="1" applyAlignment="1" applyProtection="1">
      <alignment/>
      <protection/>
    </xf>
    <xf numFmtId="193" fontId="7" fillId="34" borderId="24" xfId="0" applyNumberFormat="1" applyFont="1" applyFill="1" applyBorder="1" applyAlignment="1" applyProtection="1">
      <alignment/>
      <protection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 horizontal="right"/>
    </xf>
    <xf numFmtId="0" fontId="0" fillId="0" borderId="14" xfId="0" applyBorder="1" applyAlignment="1">
      <alignment horizontal="right"/>
    </xf>
    <xf numFmtId="2" fontId="0" fillId="0" borderId="14" xfId="0" applyNumberFormat="1" applyBorder="1" applyAlignment="1">
      <alignment horizontal="right"/>
    </xf>
    <xf numFmtId="197" fontId="0" fillId="0" borderId="14" xfId="0" applyNumberFormat="1" applyBorder="1" applyAlignment="1">
      <alignment horizontal="right"/>
    </xf>
    <xf numFmtId="197" fontId="0" fillId="0" borderId="15" xfId="0" applyNumberFormat="1" applyBorder="1" applyAlignment="1">
      <alignment/>
    </xf>
    <xf numFmtId="197" fontId="0" fillId="0" borderId="17" xfId="0" applyNumberFormat="1" applyBorder="1" applyAlignment="1">
      <alignment horizontal="right"/>
    </xf>
    <xf numFmtId="198" fontId="0" fillId="0" borderId="14" xfId="0" applyNumberFormat="1" applyBorder="1" applyAlignment="1">
      <alignment horizontal="right"/>
    </xf>
    <xf numFmtId="198" fontId="0" fillId="0" borderId="17" xfId="0" applyNumberFormat="1" applyBorder="1" applyAlignment="1">
      <alignment horizontal="right"/>
    </xf>
    <xf numFmtId="199" fontId="0" fillId="0" borderId="14" xfId="0" applyNumberFormat="1" applyBorder="1" applyAlignment="1">
      <alignment horizontal="right"/>
    </xf>
    <xf numFmtId="199" fontId="0" fillId="0" borderId="17" xfId="0" applyNumberFormat="1" applyBorder="1" applyAlignment="1">
      <alignment horizontal="right"/>
    </xf>
    <xf numFmtId="197" fontId="0" fillId="0" borderId="14" xfId="0" applyNumberFormat="1" applyBorder="1" applyAlignment="1">
      <alignment/>
    </xf>
    <xf numFmtId="197" fontId="1" fillId="0" borderId="18" xfId="0" applyNumberFormat="1" applyFont="1" applyBorder="1" applyAlignment="1">
      <alignment horizontal="right"/>
    </xf>
    <xf numFmtId="197" fontId="1" fillId="0" borderId="19" xfId="0" applyNumberFormat="1" applyFont="1" applyBorder="1" applyAlignment="1">
      <alignment horizontal="right"/>
    </xf>
    <xf numFmtId="197" fontId="1" fillId="0" borderId="26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 2" xfId="56"/>
    <cellStyle name="Neutral" xfId="57"/>
    <cellStyle name="Normal 2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5</xdr:col>
      <xdr:colOff>600075</xdr:colOff>
      <xdr:row>34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85775"/>
          <a:ext cx="3648075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rso%20Metodos-IVO-II-2018\Metodos%202-II%20parcial-2018-propuesta\Metodos%202-II%20Parcial-Resp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rique\Documents\UCR\Profesor\Exa&#769;menes\Solucio&#769;n%20de%20Exa&#769;menes\Investigacio&#769;n%20de%20Operaciones\Segundo%20parcial\Segundo%20Parcial%20I-2006\Segundo%20Parcial%20c-I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ov"/>
      <sheetName val="Colas"/>
      <sheetName val="Markov (Enrique)"/>
      <sheetName val="Sheet2"/>
      <sheetName val="Sheet3"/>
    </sheetNames>
    <sheetDataSet>
      <sheetData sheetId="1">
        <row r="5">
          <cell r="E5" t="str">
            <v>hour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t"/>
      <sheetName val="Árbol"/>
      <sheetName val="Colas"/>
    </sheetNames>
    <sheetDataSet>
      <sheetData sheetId="1">
        <row r="4">
          <cell r="Y4">
            <v>0.45000000000000007</v>
          </cell>
        </row>
        <row r="5">
          <cell r="Y5" t="str">
            <v>Grande</v>
          </cell>
        </row>
        <row r="6">
          <cell r="AB6">
            <v>21950000</v>
          </cell>
        </row>
        <row r="7">
          <cell r="Y7">
            <v>22000000</v>
          </cell>
          <cell r="Z7">
            <v>21950000</v>
          </cell>
        </row>
        <row r="9">
          <cell r="Y9">
            <v>0.4</v>
          </cell>
        </row>
        <row r="10">
          <cell r="U10" t="str">
            <v>Limitado</v>
          </cell>
          <cell r="Y10" t="str">
            <v>Medio</v>
          </cell>
        </row>
        <row r="11">
          <cell r="AB11">
            <v>7950000</v>
          </cell>
        </row>
        <row r="12">
          <cell r="U12">
            <v>0</v>
          </cell>
          <cell r="V12">
            <v>11550000.000000002</v>
          </cell>
          <cell r="Y12">
            <v>8000000</v>
          </cell>
          <cell r="Z12">
            <v>7950000</v>
          </cell>
        </row>
        <row r="14">
          <cell r="Y14">
            <v>0.15</v>
          </cell>
        </row>
        <row r="15">
          <cell r="Y15" t="str">
            <v>Fracaso</v>
          </cell>
        </row>
        <row r="16">
          <cell r="Q16">
            <v>0.6</v>
          </cell>
          <cell r="AB16">
            <v>-10050000</v>
          </cell>
        </row>
        <row r="17">
          <cell r="Q17" t="str">
            <v>Sobresaliente</v>
          </cell>
          <cell r="Y17">
            <v>-10000000</v>
          </cell>
          <cell r="Z17">
            <v>-10050000</v>
          </cell>
        </row>
        <row r="18">
          <cell r="S18">
            <v>1</v>
          </cell>
        </row>
        <row r="19">
          <cell r="Q19">
            <v>0</v>
          </cell>
          <cell r="R19">
            <v>11550000.000000002</v>
          </cell>
          <cell r="Y19">
            <v>0.45000000000000007</v>
          </cell>
        </row>
        <row r="20">
          <cell r="Y20" t="str">
            <v>Grande</v>
          </cell>
        </row>
        <row r="21">
          <cell r="AB21">
            <v>11950000</v>
          </cell>
        </row>
        <row r="22">
          <cell r="Y22">
            <v>12000000</v>
          </cell>
          <cell r="Z22">
            <v>11950000</v>
          </cell>
        </row>
        <row r="24">
          <cell r="Y24">
            <v>0.4</v>
          </cell>
        </row>
        <row r="25">
          <cell r="U25" t="str">
            <v>Amplio</v>
          </cell>
          <cell r="Y25" t="str">
            <v>Medio</v>
          </cell>
        </row>
        <row r="26">
          <cell r="AB26">
            <v>7950000</v>
          </cell>
        </row>
        <row r="27">
          <cell r="U27">
            <v>0</v>
          </cell>
          <cell r="V27">
            <v>8250000</v>
          </cell>
          <cell r="Y27">
            <v>8000000</v>
          </cell>
          <cell r="Z27">
            <v>7950000</v>
          </cell>
        </row>
        <row r="29">
          <cell r="Y29">
            <v>0.15</v>
          </cell>
        </row>
        <row r="30">
          <cell r="Y30" t="str">
            <v>Fracaso</v>
          </cell>
        </row>
        <row r="31">
          <cell r="AB31">
            <v>-2050000</v>
          </cell>
        </row>
        <row r="32">
          <cell r="Y32">
            <v>-2000000</v>
          </cell>
          <cell r="Z32">
            <v>-2050000</v>
          </cell>
        </row>
        <row r="34">
          <cell r="Y34">
            <v>0.1</v>
          </cell>
        </row>
        <row r="35">
          <cell r="Y35" t="str">
            <v>Grande</v>
          </cell>
        </row>
        <row r="36">
          <cell r="AB36">
            <v>21950000</v>
          </cell>
        </row>
        <row r="37">
          <cell r="Y37">
            <v>22000000</v>
          </cell>
          <cell r="Z37">
            <v>21950000</v>
          </cell>
        </row>
        <row r="39">
          <cell r="Y39">
            <v>0.4</v>
          </cell>
        </row>
        <row r="40">
          <cell r="U40" t="str">
            <v>Limitado</v>
          </cell>
          <cell r="Y40" t="str">
            <v>Medio</v>
          </cell>
        </row>
        <row r="41">
          <cell r="AB41">
            <v>7950000</v>
          </cell>
        </row>
        <row r="42">
          <cell r="U42">
            <v>0</v>
          </cell>
          <cell r="V42">
            <v>350000</v>
          </cell>
          <cell r="Y42">
            <v>8000000</v>
          </cell>
          <cell r="Z42">
            <v>7950000</v>
          </cell>
        </row>
        <row r="44">
          <cell r="Y44">
            <v>0.5</v>
          </cell>
        </row>
        <row r="45">
          <cell r="Y45" t="str">
            <v>Fracaso</v>
          </cell>
        </row>
        <row r="46">
          <cell r="Q46">
            <v>0.3</v>
          </cell>
          <cell r="AB46">
            <v>-10050000</v>
          </cell>
        </row>
        <row r="47">
          <cell r="M47" t="str">
            <v>Con audiencia</v>
          </cell>
          <cell r="Q47" t="str">
            <v>Buena</v>
          </cell>
          <cell r="Y47">
            <v>-10000000</v>
          </cell>
          <cell r="Z47">
            <v>-10050000</v>
          </cell>
        </row>
        <row r="48">
          <cell r="S48">
            <v>2</v>
          </cell>
        </row>
        <row r="49">
          <cell r="M49">
            <v>-50000</v>
          </cell>
          <cell r="N49">
            <v>8330000.000000001</v>
          </cell>
          <cell r="Q49">
            <v>0</v>
          </cell>
          <cell r="R49">
            <v>3350000</v>
          </cell>
          <cell r="Y49">
            <v>0.1</v>
          </cell>
        </row>
        <row r="50">
          <cell r="Y50" t="str">
            <v>Grande</v>
          </cell>
        </row>
        <row r="51">
          <cell r="AB51">
            <v>11950000</v>
          </cell>
        </row>
        <row r="52">
          <cell r="Y52">
            <v>12000000</v>
          </cell>
          <cell r="Z52">
            <v>11950000</v>
          </cell>
        </row>
        <row r="54">
          <cell r="Y54">
            <v>0.4</v>
          </cell>
        </row>
        <row r="55">
          <cell r="U55" t="str">
            <v>Amplio</v>
          </cell>
          <cell r="Y55" t="str">
            <v>Medio</v>
          </cell>
        </row>
        <row r="56">
          <cell r="AB56">
            <v>7950000</v>
          </cell>
        </row>
        <row r="57">
          <cell r="U57">
            <v>0</v>
          </cell>
          <cell r="V57">
            <v>3350000</v>
          </cell>
          <cell r="Y57">
            <v>8000000</v>
          </cell>
          <cell r="Z57">
            <v>7950000</v>
          </cell>
        </row>
        <row r="59">
          <cell r="Y59">
            <v>0.5</v>
          </cell>
        </row>
        <row r="60">
          <cell r="Y60" t="str">
            <v>Fracaso</v>
          </cell>
        </row>
        <row r="61">
          <cell r="AB61">
            <v>-2050000</v>
          </cell>
        </row>
        <row r="62">
          <cell r="Y62">
            <v>-2000000</v>
          </cell>
          <cell r="Z62">
            <v>-2050000</v>
          </cell>
        </row>
        <row r="64">
          <cell r="Y64">
            <v>0</v>
          </cell>
        </row>
        <row r="65">
          <cell r="Y65" t="str">
            <v>Grande</v>
          </cell>
        </row>
        <row r="66">
          <cell r="AB66">
            <v>21950000</v>
          </cell>
        </row>
        <row r="67">
          <cell r="Y67">
            <v>22000000</v>
          </cell>
          <cell r="Z67">
            <v>21950000</v>
          </cell>
        </row>
        <row r="69">
          <cell r="Y69">
            <v>0.4000000000000001</v>
          </cell>
        </row>
        <row r="70">
          <cell r="U70" t="str">
            <v>Limitado</v>
          </cell>
          <cell r="Y70" t="str">
            <v>Medio</v>
          </cell>
        </row>
        <row r="71">
          <cell r="AB71">
            <v>7950000</v>
          </cell>
        </row>
        <row r="72">
          <cell r="U72">
            <v>0</v>
          </cell>
          <cell r="V72">
            <v>-2849999.9999999995</v>
          </cell>
          <cell r="Y72">
            <v>8000000</v>
          </cell>
          <cell r="Z72">
            <v>7950000</v>
          </cell>
        </row>
        <row r="74">
          <cell r="Y74">
            <v>0.6</v>
          </cell>
        </row>
        <row r="75">
          <cell r="Y75" t="str">
            <v>Fracaso</v>
          </cell>
        </row>
        <row r="76">
          <cell r="Q76">
            <v>0.1</v>
          </cell>
          <cell r="AB76">
            <v>-10050000</v>
          </cell>
        </row>
        <row r="77">
          <cell r="Q77" t="str">
            <v>Mala</v>
          </cell>
          <cell r="Y77">
            <v>-10000000</v>
          </cell>
          <cell r="Z77">
            <v>-10050000</v>
          </cell>
        </row>
        <row r="78">
          <cell r="K78">
            <v>1</v>
          </cell>
          <cell r="S78">
            <v>2</v>
          </cell>
        </row>
        <row r="79">
          <cell r="J79">
            <v>8330000.000000001</v>
          </cell>
          <cell r="Q79">
            <v>0</v>
          </cell>
          <cell r="R79">
            <v>3950000</v>
          </cell>
          <cell r="Y79">
            <v>0</v>
          </cell>
        </row>
        <row r="80">
          <cell r="Y80" t="str">
            <v>Grande</v>
          </cell>
        </row>
        <row r="81">
          <cell r="AB81">
            <v>11950000</v>
          </cell>
        </row>
        <row r="82">
          <cell r="Y82">
            <v>12000000</v>
          </cell>
          <cell r="Z82">
            <v>11950000</v>
          </cell>
        </row>
        <row r="84">
          <cell r="Y84">
            <v>0.6</v>
          </cell>
        </row>
        <row r="85">
          <cell r="U85" t="str">
            <v>Amplio</v>
          </cell>
          <cell r="Y85" t="str">
            <v>Fracaso</v>
          </cell>
        </row>
        <row r="86">
          <cell r="AB86">
            <v>7950000</v>
          </cell>
        </row>
        <row r="87">
          <cell r="U87">
            <v>0</v>
          </cell>
          <cell r="V87">
            <v>3950000</v>
          </cell>
          <cell r="Y87">
            <v>8000000</v>
          </cell>
          <cell r="Z87">
            <v>7950000</v>
          </cell>
        </row>
        <row r="89">
          <cell r="Y89">
            <v>0.4000000000000001</v>
          </cell>
        </row>
        <row r="90">
          <cell r="Y90" t="str">
            <v>Medio</v>
          </cell>
        </row>
        <row r="91">
          <cell r="AB91">
            <v>-2050000</v>
          </cell>
        </row>
        <row r="92">
          <cell r="Y92">
            <v>-2000000</v>
          </cell>
          <cell r="Z92">
            <v>-2050000</v>
          </cell>
        </row>
        <row r="94">
          <cell r="U94">
            <v>0.3</v>
          </cell>
        </row>
        <row r="95">
          <cell r="U95" t="str">
            <v>Grande</v>
          </cell>
        </row>
        <row r="96">
          <cell r="AB96">
            <v>22000000</v>
          </cell>
        </row>
        <row r="97">
          <cell r="U97">
            <v>22000000</v>
          </cell>
          <cell r="V97">
            <v>22000000</v>
          </cell>
        </row>
        <row r="99">
          <cell r="U99">
            <v>0.4</v>
          </cell>
        </row>
        <row r="100">
          <cell r="Q100" t="str">
            <v>Limitado</v>
          </cell>
          <cell r="U100" t="str">
            <v>Medio</v>
          </cell>
        </row>
        <row r="101">
          <cell r="AB101">
            <v>8000000</v>
          </cell>
        </row>
        <row r="102">
          <cell r="Q102">
            <v>0</v>
          </cell>
          <cell r="R102">
            <v>6800000</v>
          </cell>
          <cell r="U102">
            <v>8000000</v>
          </cell>
          <cell r="V102">
            <v>8000000</v>
          </cell>
        </row>
        <row r="104">
          <cell r="U104">
            <v>0.3</v>
          </cell>
        </row>
        <row r="105">
          <cell r="U105" t="str">
            <v>Fracaso</v>
          </cell>
        </row>
        <row r="106">
          <cell r="AB106">
            <v>-10000000</v>
          </cell>
        </row>
        <row r="107">
          <cell r="M107" t="str">
            <v>Sin audiencia</v>
          </cell>
          <cell r="U107">
            <v>-10000000</v>
          </cell>
          <cell r="V107">
            <v>-10000000</v>
          </cell>
        </row>
        <row r="108">
          <cell r="O108">
            <v>1</v>
          </cell>
        </row>
        <row r="109">
          <cell r="M109">
            <v>0</v>
          </cell>
          <cell r="N109">
            <v>6800000</v>
          </cell>
          <cell r="U109">
            <v>0.3</v>
          </cell>
        </row>
        <row r="110">
          <cell r="U110" t="str">
            <v>Grande</v>
          </cell>
        </row>
        <row r="111">
          <cell r="AB111">
            <v>12000000</v>
          </cell>
        </row>
        <row r="112">
          <cell r="U112">
            <v>12000000</v>
          </cell>
          <cell r="V112">
            <v>12000000</v>
          </cell>
        </row>
        <row r="114">
          <cell r="U114">
            <v>0.4</v>
          </cell>
        </row>
        <row r="115">
          <cell r="Q115" t="str">
            <v>Amplio</v>
          </cell>
          <cell r="U115" t="str">
            <v>Medio</v>
          </cell>
        </row>
        <row r="116">
          <cell r="AB116">
            <v>8000000</v>
          </cell>
        </row>
        <row r="117">
          <cell r="Q117">
            <v>0</v>
          </cell>
          <cell r="R117">
            <v>6200000</v>
          </cell>
          <cell r="U117">
            <v>8000000</v>
          </cell>
          <cell r="V117">
            <v>8000000</v>
          </cell>
        </row>
        <row r="119">
          <cell r="U119">
            <v>0.3</v>
          </cell>
        </row>
        <row r="120">
          <cell r="U120" t="str">
            <v>Fracaso</v>
          </cell>
        </row>
        <row r="121">
          <cell r="AB121">
            <v>-2000000</v>
          </cell>
        </row>
        <row r="122">
          <cell r="U122">
            <v>-2000000</v>
          </cell>
          <cell r="V122">
            <v>-2000000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8:L54"/>
  <sheetViews>
    <sheetView workbookViewId="0" topLeftCell="A24">
      <selection activeCell="A33" sqref="A33"/>
    </sheetView>
  </sheetViews>
  <sheetFormatPr defaultColWidth="11.421875" defaultRowHeight="12.75"/>
  <cols>
    <col min="1" max="1" width="13.8515625" style="0" customWidth="1"/>
    <col min="2" max="2" width="9.28125" style="0" hidden="1" customWidth="1"/>
    <col min="3" max="3" width="6.8515625" style="0" customWidth="1"/>
    <col min="4" max="4" width="5.140625" style="0" customWidth="1"/>
    <col min="5" max="5" width="5.421875" style="0" customWidth="1"/>
    <col min="6" max="6" width="5.7109375" style="0" customWidth="1"/>
    <col min="7" max="7" width="6.00390625" style="0" customWidth="1"/>
    <col min="8" max="8" width="11.421875" style="0" customWidth="1"/>
    <col min="9" max="9" width="11.00390625" style="0" customWidth="1"/>
    <col min="10" max="10" width="11.7109375" style="0" customWidth="1"/>
    <col min="11" max="11" width="9.421875" style="0" customWidth="1"/>
    <col min="12" max="12" width="8.28125" style="0" customWidth="1"/>
  </cols>
  <sheetData>
    <row r="28" spans="1:8" ht="12">
      <c r="A28" s="5" t="s">
        <v>0</v>
      </c>
      <c r="B28" s="5"/>
      <c r="C28" s="5"/>
      <c r="D28" s="5"/>
      <c r="E28" s="5"/>
      <c r="F28" s="5"/>
      <c r="G28" s="5"/>
      <c r="H28" s="5"/>
    </row>
    <row r="29" spans="1:8" ht="12">
      <c r="A29" s="5" t="s">
        <v>1</v>
      </c>
      <c r="B29" s="5" t="s">
        <v>16</v>
      </c>
      <c r="C29" s="5"/>
      <c r="D29" s="5"/>
      <c r="E29" s="5"/>
      <c r="F29" s="5"/>
      <c r="G29" s="5"/>
      <c r="H29" s="11" t="s">
        <v>30</v>
      </c>
    </row>
    <row r="30" spans="1:12" ht="12">
      <c r="A30" s="5" t="s">
        <v>2</v>
      </c>
      <c r="B30" s="5" t="s">
        <v>17</v>
      </c>
      <c r="C30" s="6" t="s">
        <v>3</v>
      </c>
      <c r="D30" s="6" t="s">
        <v>4</v>
      </c>
      <c r="E30" s="6" t="s">
        <v>9</v>
      </c>
      <c r="F30" s="6" t="s">
        <v>10</v>
      </c>
      <c r="G30" s="3" t="s">
        <v>5</v>
      </c>
      <c r="H30" s="3">
        <v>62</v>
      </c>
      <c r="I30" s="3">
        <v>61</v>
      </c>
      <c r="J30" s="3">
        <v>60</v>
      </c>
      <c r="K30" s="3">
        <v>59</v>
      </c>
      <c r="L30" s="3"/>
    </row>
    <row r="31" spans="1:11" ht="12">
      <c r="A31" s="7" t="s">
        <v>21</v>
      </c>
      <c r="B31" s="8" t="s">
        <v>18</v>
      </c>
      <c r="C31" s="5">
        <v>2</v>
      </c>
      <c r="D31" s="5">
        <v>2</v>
      </c>
      <c r="E31" s="5">
        <v>750</v>
      </c>
      <c r="F31" s="5">
        <v>750</v>
      </c>
      <c r="G31" s="3">
        <v>0</v>
      </c>
      <c r="H31" s="9" t="s">
        <v>13</v>
      </c>
      <c r="I31" s="2"/>
      <c r="J31" s="2"/>
      <c r="K31" s="2"/>
    </row>
    <row r="32" spans="1:8" ht="12">
      <c r="A32" s="7" t="s">
        <v>22</v>
      </c>
      <c r="B32" s="8" t="s">
        <v>18</v>
      </c>
      <c r="C32" s="5">
        <v>19</v>
      </c>
      <c r="D32" s="5">
        <v>9</v>
      </c>
      <c r="E32" s="5">
        <v>3400</v>
      </c>
      <c r="F32" s="5">
        <v>5000</v>
      </c>
      <c r="G32" s="3">
        <f aca="true" t="shared" si="0" ref="G32:G39">(F32-E32)/(C32-D32)</f>
        <v>160</v>
      </c>
      <c r="H32" s="9"/>
    </row>
    <row r="33" spans="1:11" ht="12">
      <c r="A33" s="7" t="s">
        <v>23</v>
      </c>
      <c r="B33" s="8" t="s">
        <v>18</v>
      </c>
      <c r="C33" s="5">
        <v>14</v>
      </c>
      <c r="D33" s="5">
        <v>9</v>
      </c>
      <c r="E33" s="5">
        <v>2800</v>
      </c>
      <c r="F33" s="5">
        <v>4000</v>
      </c>
      <c r="G33" s="3">
        <f t="shared" si="0"/>
        <v>240</v>
      </c>
      <c r="H33" s="9"/>
      <c r="I33" s="2"/>
      <c r="J33" s="2"/>
      <c r="K33" s="2"/>
    </row>
    <row r="34" spans="1:11" ht="12">
      <c r="A34" s="7" t="s">
        <v>24</v>
      </c>
      <c r="B34" s="3" t="s">
        <v>8</v>
      </c>
      <c r="C34" s="5">
        <v>15</v>
      </c>
      <c r="D34" s="5">
        <v>10</v>
      </c>
      <c r="E34" s="5">
        <v>2640</v>
      </c>
      <c r="F34" s="5">
        <v>4490</v>
      </c>
      <c r="G34" s="3">
        <f t="shared" si="0"/>
        <v>370</v>
      </c>
      <c r="H34" s="9" t="s">
        <v>13</v>
      </c>
      <c r="I34" s="2"/>
      <c r="J34" s="2"/>
      <c r="K34" s="2"/>
    </row>
    <row r="35" spans="1:11" ht="12">
      <c r="A35" s="7" t="s">
        <v>25</v>
      </c>
      <c r="B35" s="3" t="s">
        <v>7</v>
      </c>
      <c r="C35" s="5">
        <v>12</v>
      </c>
      <c r="D35" s="5">
        <v>10</v>
      </c>
      <c r="E35" s="5">
        <v>1850</v>
      </c>
      <c r="F35" s="5">
        <v>2850</v>
      </c>
      <c r="G35" s="3">
        <f t="shared" si="0"/>
        <v>500</v>
      </c>
      <c r="H35" s="9" t="s">
        <v>13</v>
      </c>
      <c r="I35" s="2"/>
      <c r="J35" s="2"/>
      <c r="K35" s="2"/>
    </row>
    <row r="36" spans="1:8" ht="12">
      <c r="A36" s="7" t="s">
        <v>26</v>
      </c>
      <c r="B36" s="3" t="s">
        <v>19</v>
      </c>
      <c r="C36" s="5">
        <v>8</v>
      </c>
      <c r="D36" s="5">
        <v>4</v>
      </c>
      <c r="E36" s="5">
        <v>1200</v>
      </c>
      <c r="F36" s="5">
        <v>2300</v>
      </c>
      <c r="G36" s="3">
        <f t="shared" si="0"/>
        <v>275</v>
      </c>
      <c r="H36" s="5"/>
    </row>
    <row r="37" spans="1:11" ht="12">
      <c r="A37" s="7" t="s">
        <v>27</v>
      </c>
      <c r="B37" s="3" t="s">
        <v>6</v>
      </c>
      <c r="C37" s="5">
        <v>12</v>
      </c>
      <c r="D37" s="5">
        <v>3</v>
      </c>
      <c r="E37" s="5">
        <v>1500</v>
      </c>
      <c r="F37" s="5">
        <v>2400</v>
      </c>
      <c r="G37" s="3">
        <f t="shared" si="0"/>
        <v>100</v>
      </c>
      <c r="H37" s="9" t="s">
        <v>13</v>
      </c>
      <c r="I37" s="2">
        <v>1</v>
      </c>
      <c r="J37" s="2">
        <v>1</v>
      </c>
      <c r="K37" s="2">
        <v>1</v>
      </c>
    </row>
    <row r="38" spans="1:11" ht="12">
      <c r="A38" s="7" t="s">
        <v>28</v>
      </c>
      <c r="B38" s="5"/>
      <c r="C38" s="5">
        <v>3</v>
      </c>
      <c r="D38" s="5">
        <v>1</v>
      </c>
      <c r="E38" s="5">
        <v>960</v>
      </c>
      <c r="F38" s="5">
        <v>1300</v>
      </c>
      <c r="G38" s="3">
        <f t="shared" si="0"/>
        <v>170</v>
      </c>
      <c r="J38" s="2">
        <v>1</v>
      </c>
      <c r="K38" s="2">
        <v>1</v>
      </c>
    </row>
    <row r="39" spans="1:8" ht="12">
      <c r="A39" s="7" t="s">
        <v>29</v>
      </c>
      <c r="B39" s="5"/>
      <c r="C39" s="5">
        <v>20</v>
      </c>
      <c r="D39" s="5">
        <v>6</v>
      </c>
      <c r="E39" s="5">
        <v>120</v>
      </c>
      <c r="F39" s="5">
        <v>400</v>
      </c>
      <c r="G39" s="3">
        <f t="shared" si="0"/>
        <v>20</v>
      </c>
      <c r="H39" s="5"/>
    </row>
    <row r="40" spans="1:11" ht="12">
      <c r="A40" s="7" t="s">
        <v>33</v>
      </c>
      <c r="B40" s="5"/>
      <c r="C40" s="5">
        <v>1</v>
      </c>
      <c r="D40" s="5">
        <v>1</v>
      </c>
      <c r="E40" s="5">
        <v>100</v>
      </c>
      <c r="F40" s="5">
        <v>100</v>
      </c>
      <c r="G40" s="3">
        <v>0</v>
      </c>
      <c r="H40" s="9" t="s">
        <v>13</v>
      </c>
      <c r="K40" s="2">
        <v>1</v>
      </c>
    </row>
    <row r="41" spans="1:8" ht="12">
      <c r="A41" s="7"/>
      <c r="B41" s="5"/>
      <c r="C41" s="5"/>
      <c r="D41" s="5"/>
      <c r="E41" s="5"/>
      <c r="F41" s="5"/>
      <c r="G41" s="5"/>
      <c r="H41" s="5"/>
    </row>
    <row r="42" spans="1:8" ht="12">
      <c r="A42" s="7"/>
      <c r="B42" s="5"/>
      <c r="C42" s="5"/>
      <c r="D42" s="5"/>
      <c r="E42" s="5"/>
      <c r="F42" s="5"/>
      <c r="G42" s="5"/>
      <c r="H42" s="5"/>
    </row>
    <row r="43" spans="1:11" ht="12">
      <c r="A43" s="5" t="s">
        <v>11</v>
      </c>
      <c r="B43" s="5"/>
      <c r="C43" s="5"/>
      <c r="D43" s="5"/>
      <c r="E43" s="5"/>
      <c r="F43" s="5"/>
      <c r="G43" s="5">
        <v>82500</v>
      </c>
      <c r="H43" s="5">
        <f>SUM(E31:E40)+G43</f>
        <v>97820</v>
      </c>
      <c r="I43">
        <f>+H43+G37</f>
        <v>97920</v>
      </c>
      <c r="J43">
        <f>+I43+G37+G38</f>
        <v>98190</v>
      </c>
      <c r="K43">
        <f>+J43+G37+G38+G39</f>
        <v>98480</v>
      </c>
    </row>
    <row r="44" spans="1:11" ht="12">
      <c r="A44" s="68" t="s">
        <v>51</v>
      </c>
      <c r="B44" s="69"/>
      <c r="C44" s="69"/>
      <c r="D44" s="5"/>
      <c r="E44" s="5">
        <v>250</v>
      </c>
      <c r="F44" s="5"/>
      <c r="G44" s="5"/>
      <c r="H44" s="5">
        <f>+H30*$E$44</f>
        <v>15500</v>
      </c>
      <c r="I44" s="5">
        <f>+I30*$E$44</f>
        <v>15250</v>
      </c>
      <c r="J44" s="5">
        <f>+J30*$E$44</f>
        <v>15000</v>
      </c>
      <c r="K44" s="5">
        <f>+K30*$E$44</f>
        <v>14750</v>
      </c>
    </row>
    <row r="45" spans="1:11" ht="12">
      <c r="A45" s="7" t="s">
        <v>52</v>
      </c>
      <c r="B45" s="5"/>
      <c r="C45" s="5"/>
      <c r="D45" s="5"/>
      <c r="E45" s="5">
        <v>30</v>
      </c>
      <c r="F45" s="5"/>
      <c r="G45" s="5"/>
      <c r="H45" s="5"/>
      <c r="K45">
        <f>+(K30-$E$53)*E45</f>
        <v>-30</v>
      </c>
    </row>
    <row r="46" spans="1:10" ht="12">
      <c r="A46" s="7" t="s">
        <v>53</v>
      </c>
      <c r="B46" s="5"/>
      <c r="C46" s="5"/>
      <c r="D46" s="5"/>
      <c r="E46" s="5">
        <v>50</v>
      </c>
      <c r="F46" s="5"/>
      <c r="G46" s="5"/>
      <c r="H46" s="5">
        <f>+(H30-$E$53)*$E$46</f>
        <v>100</v>
      </c>
      <c r="I46" s="5">
        <f>+(I30-$E$53)*$E$46</f>
        <v>50</v>
      </c>
      <c r="J46">
        <v>0</v>
      </c>
    </row>
    <row r="47" spans="1:12" ht="12">
      <c r="A47" s="10" t="s">
        <v>12</v>
      </c>
      <c r="B47" s="10"/>
      <c r="C47" s="5"/>
      <c r="D47" s="5"/>
      <c r="E47" s="5"/>
      <c r="F47" s="5"/>
      <c r="G47" s="5"/>
      <c r="H47" s="12">
        <f>SUM(H43:H46)</f>
        <v>113420</v>
      </c>
      <c r="I47" s="13">
        <f>SUM(I43:I46)</f>
        <v>113220</v>
      </c>
      <c r="J47" s="13">
        <f>SUM(J43:J46)</f>
        <v>113190</v>
      </c>
      <c r="K47" s="13">
        <f>SUM(K43:K46)</f>
        <v>113200</v>
      </c>
      <c r="L47" s="13"/>
    </row>
    <row r="48" spans="1:12" ht="12">
      <c r="A48" s="10"/>
      <c r="B48" s="10"/>
      <c r="C48" s="5"/>
      <c r="D48" s="5"/>
      <c r="E48" s="5"/>
      <c r="F48" s="5"/>
      <c r="G48" s="5"/>
      <c r="H48" s="10"/>
      <c r="I48" s="1"/>
      <c r="J48" s="1"/>
      <c r="K48" s="1"/>
      <c r="L48" s="1"/>
    </row>
    <row r="49" spans="1:12" ht="12">
      <c r="A49" s="10" t="s">
        <v>31</v>
      </c>
      <c r="B49" s="10"/>
      <c r="C49" s="5"/>
      <c r="D49" s="5"/>
      <c r="E49" s="5"/>
      <c r="F49" s="5"/>
      <c r="G49" s="5"/>
      <c r="H49" s="10" t="s">
        <v>32</v>
      </c>
      <c r="I49" s="10" t="s">
        <v>32</v>
      </c>
      <c r="J49" s="10" t="s">
        <v>32</v>
      </c>
      <c r="K49" s="1"/>
      <c r="L49" s="1"/>
    </row>
    <row r="50" spans="9:10" ht="12">
      <c r="I50" s="1" t="s">
        <v>34</v>
      </c>
      <c r="J50" s="1" t="s">
        <v>34</v>
      </c>
    </row>
    <row r="51" ht="12">
      <c r="J51" s="1" t="s">
        <v>35</v>
      </c>
    </row>
    <row r="52" ht="12">
      <c r="A52" t="s">
        <v>14</v>
      </c>
    </row>
    <row r="53" spans="1:5" ht="12">
      <c r="A53" s="4" t="s">
        <v>20</v>
      </c>
      <c r="E53">
        <v>60</v>
      </c>
    </row>
    <row r="54" ht="12">
      <c r="A54" t="s">
        <v>15</v>
      </c>
    </row>
  </sheetData>
  <sheetProtection/>
  <mergeCells count="1">
    <mergeCell ref="A44:C44"/>
  </mergeCells>
  <printOptions/>
  <pageMargins left="0.75" right="0.75" top="1" bottom="1" header="0" footer="0"/>
  <pageSetup horizontalDpi="180" verticalDpi="180" orientation="landscape" paperSize="1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I25" sqref="I25"/>
    </sheetView>
  </sheetViews>
  <sheetFormatPr defaultColWidth="11.421875" defaultRowHeight="12.75"/>
  <sheetData>
    <row r="1" spans="1:12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14"/>
      <c r="B20" s="14"/>
      <c r="C20" s="14"/>
      <c r="D20" s="14"/>
      <c r="E20" s="14"/>
      <c r="F20" s="14"/>
      <c r="G20" s="14" t="s">
        <v>36</v>
      </c>
      <c r="H20" s="14"/>
      <c r="I20" s="14"/>
      <c r="J20" s="14"/>
      <c r="K20" s="14"/>
      <c r="L20" s="14"/>
    </row>
    <row r="21" spans="1:12" ht="12.75">
      <c r="A21" s="14"/>
      <c r="B21" s="14"/>
      <c r="C21" s="14"/>
      <c r="D21" s="14"/>
      <c r="E21" s="14"/>
      <c r="F21" s="14"/>
      <c r="G21" s="14" t="s">
        <v>31</v>
      </c>
      <c r="H21" s="14" t="s">
        <v>37</v>
      </c>
      <c r="I21" s="14"/>
      <c r="J21" s="14"/>
      <c r="K21" s="14"/>
      <c r="L21" s="14"/>
    </row>
    <row r="22" spans="1:12" ht="12.75">
      <c r="A22" s="14"/>
      <c r="B22" s="14"/>
      <c r="C22" s="14"/>
      <c r="D22" s="14"/>
      <c r="E22" s="14"/>
      <c r="F22" s="14"/>
      <c r="G22" s="14" t="s">
        <v>38</v>
      </c>
      <c r="H22" s="14">
        <v>22</v>
      </c>
      <c r="I22" s="14" t="s">
        <v>39</v>
      </c>
      <c r="J22" s="14"/>
      <c r="K22" s="14"/>
      <c r="L22" s="14"/>
    </row>
    <row r="23" spans="1:12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14"/>
      <c r="B24" s="14"/>
      <c r="C24" s="14"/>
      <c r="D24" s="14"/>
      <c r="E24" s="14"/>
      <c r="F24" s="14"/>
      <c r="G24" s="14" t="s">
        <v>40</v>
      </c>
      <c r="H24" s="14" t="s">
        <v>41</v>
      </c>
      <c r="I24" s="14"/>
      <c r="J24" s="14"/>
      <c r="K24" s="14"/>
      <c r="L24" s="14"/>
    </row>
    <row r="25" spans="1:12" ht="12.75">
      <c r="A25" s="14"/>
      <c r="B25" s="14"/>
      <c r="C25" s="14"/>
      <c r="D25" s="14"/>
      <c r="E25" s="14"/>
      <c r="F25" s="14"/>
      <c r="G25" s="14"/>
      <c r="H25" s="14" t="s">
        <v>42</v>
      </c>
      <c r="I25" s="14">
        <v>1.92</v>
      </c>
      <c r="J25" s="14"/>
      <c r="K25" s="14"/>
      <c r="L25" s="14"/>
    </row>
    <row r="26" spans="1:12" ht="12.75">
      <c r="A26" s="14"/>
      <c r="B26" s="14"/>
      <c r="C26" s="14"/>
      <c r="D26" s="14"/>
      <c r="E26" s="14"/>
      <c r="F26" s="14"/>
      <c r="G26" s="14"/>
      <c r="H26" s="14" t="s">
        <v>43</v>
      </c>
      <c r="I26" s="15">
        <v>0.9726</v>
      </c>
      <c r="J26" s="14"/>
      <c r="K26" s="14"/>
      <c r="L26" s="14"/>
    </row>
    <row r="27" spans="1:12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>
        <v>0.98</v>
      </c>
    </row>
    <row r="28" spans="1:12" ht="12.75">
      <c r="A28" s="14"/>
      <c r="B28" s="14"/>
      <c r="C28" s="14"/>
      <c r="D28" s="14"/>
      <c r="E28" s="14"/>
      <c r="F28" s="14"/>
      <c r="G28" s="14" t="s">
        <v>44</v>
      </c>
      <c r="H28" s="14" t="s">
        <v>43</v>
      </c>
      <c r="I28" s="16">
        <v>0</v>
      </c>
      <c r="J28" s="14"/>
      <c r="K28" s="14"/>
      <c r="L28" s="14"/>
    </row>
    <row r="29" spans="1:12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2.75">
      <c r="A30" s="14"/>
      <c r="B30" s="14"/>
      <c r="C30" s="14"/>
      <c r="D30" s="14"/>
      <c r="E30" s="14"/>
      <c r="F30" s="14"/>
      <c r="G30" s="14" t="s">
        <v>45</v>
      </c>
      <c r="H30" s="14" t="s">
        <v>46</v>
      </c>
      <c r="I30" s="14">
        <f>_xlfn.NORM.S.INV(L27)</f>
        <v>2.053748910631822</v>
      </c>
      <c r="J30" s="14"/>
      <c r="K30" s="14"/>
      <c r="L30" s="14"/>
    </row>
    <row r="31" spans="1:12" ht="12.75">
      <c r="A31" s="14"/>
      <c r="B31" s="14"/>
      <c r="C31" s="14"/>
      <c r="D31" s="14"/>
      <c r="E31" s="14"/>
      <c r="F31" s="14"/>
      <c r="G31" s="14"/>
      <c r="H31" s="14" t="s">
        <v>30</v>
      </c>
      <c r="I31" s="14" t="s">
        <v>47</v>
      </c>
      <c r="J31" s="14" t="s">
        <v>39</v>
      </c>
      <c r="K31" s="14"/>
      <c r="L31" s="14"/>
    </row>
    <row r="32" spans="1:12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2.75">
      <c r="A33" s="14"/>
      <c r="B33" s="14"/>
      <c r="C33" s="14"/>
      <c r="D33" s="14"/>
      <c r="E33" s="14"/>
      <c r="F33" s="14"/>
      <c r="G33" s="14" t="s">
        <v>48</v>
      </c>
      <c r="H33" s="14" t="s">
        <v>49</v>
      </c>
      <c r="I33" s="14"/>
      <c r="J33" s="14"/>
      <c r="K33" s="14"/>
      <c r="L33" s="14"/>
    </row>
    <row r="34" spans="1:12" ht="12.75">
      <c r="A34" s="14"/>
      <c r="B34" s="14"/>
      <c r="C34" s="14"/>
      <c r="D34" s="14"/>
      <c r="E34" s="14"/>
      <c r="F34" s="14"/>
      <c r="G34" s="14" t="s">
        <v>50</v>
      </c>
      <c r="H34" s="17">
        <v>0.5</v>
      </c>
      <c r="I34" s="14"/>
      <c r="J34" s="14"/>
      <c r="K34" s="14"/>
      <c r="L34" s="14"/>
    </row>
    <row r="35" spans="1:12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</sheetData>
  <sheetProtection/>
  <printOptions/>
  <pageMargins left="0.75" right="0.75" top="1" bottom="1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G39" sqref="G39"/>
    </sheetView>
  </sheetViews>
  <sheetFormatPr defaultColWidth="11.57421875" defaultRowHeight="12.75"/>
  <cols>
    <col min="1" max="1" width="41.7109375" style="0" customWidth="1"/>
    <col min="2" max="2" width="10.421875" style="0" customWidth="1"/>
    <col min="3" max="5" width="11.421875" style="0" customWidth="1"/>
    <col min="6" max="6" width="4.421875" style="0" customWidth="1"/>
    <col min="7" max="16384" width="11.421875" style="0" customWidth="1"/>
  </cols>
  <sheetData>
    <row r="1" spans="1:6" ht="12">
      <c r="A1" s="1" t="s">
        <v>54</v>
      </c>
      <c r="C1" s="18"/>
      <c r="F1" s="19"/>
    </row>
    <row r="2" spans="3:6" ht="12.75" thickBot="1">
      <c r="C2" s="18"/>
      <c r="F2" s="19"/>
    </row>
    <row r="3" spans="1:8" ht="12.75" thickBot="1">
      <c r="A3" s="1"/>
      <c r="B3" s="72" t="s">
        <v>80</v>
      </c>
      <c r="C3" s="73"/>
      <c r="D3" s="73"/>
      <c r="E3" s="74"/>
      <c r="F3" s="19"/>
      <c r="G3" s="70" t="s">
        <v>79</v>
      </c>
      <c r="H3" s="71"/>
    </row>
    <row r="4" spans="1:8" ht="12">
      <c r="A4" s="1"/>
      <c r="B4" s="20" t="s">
        <v>55</v>
      </c>
      <c r="C4" s="21" t="s">
        <v>56</v>
      </c>
      <c r="D4" s="22" t="s">
        <v>57</v>
      </c>
      <c r="E4" s="23" t="s">
        <v>57</v>
      </c>
      <c r="F4" s="19"/>
      <c r="G4" s="24" t="s">
        <v>58</v>
      </c>
      <c r="H4" s="21" t="s">
        <v>58</v>
      </c>
    </row>
    <row r="5" spans="2:8" ht="12">
      <c r="B5" s="25" t="s">
        <v>59</v>
      </c>
      <c r="C5" s="26" t="s">
        <v>59</v>
      </c>
      <c r="D5" s="27" t="s">
        <v>60</v>
      </c>
      <c r="E5" s="28" t="s">
        <v>60</v>
      </c>
      <c r="F5" s="19"/>
      <c r="G5" s="29" t="s">
        <v>61</v>
      </c>
      <c r="H5" s="26" t="s">
        <v>61</v>
      </c>
    </row>
    <row r="6" spans="2:8" ht="12.75" thickBot="1">
      <c r="B6" s="30" t="s">
        <v>62</v>
      </c>
      <c r="C6" s="31" t="s">
        <v>63</v>
      </c>
      <c r="D6" s="32" t="s">
        <v>64</v>
      </c>
      <c r="E6" s="33" t="s">
        <v>63</v>
      </c>
      <c r="F6" s="19"/>
      <c r="G6" s="29" t="s">
        <v>65</v>
      </c>
      <c r="H6" s="26" t="s">
        <v>64</v>
      </c>
    </row>
    <row r="7" spans="1:8" ht="12">
      <c r="A7" s="1" t="s">
        <v>66</v>
      </c>
      <c r="B7" s="34">
        <v>1</v>
      </c>
      <c r="C7" s="35">
        <v>1</v>
      </c>
      <c r="D7" s="36">
        <v>1</v>
      </c>
      <c r="E7" s="35">
        <v>1</v>
      </c>
      <c r="F7" s="19"/>
      <c r="G7" s="37">
        <v>2</v>
      </c>
      <c r="H7" s="38">
        <v>2</v>
      </c>
    </row>
    <row r="8" spans="1:8" ht="12">
      <c r="A8" t="s">
        <v>67</v>
      </c>
      <c r="B8" s="39">
        <v>2</v>
      </c>
      <c r="C8" s="40">
        <f>2/0.7</f>
        <v>2.857142857142857</v>
      </c>
      <c r="D8" s="41">
        <v>2</v>
      </c>
      <c r="E8" s="40">
        <f>2/0.7</f>
        <v>2.857142857142857</v>
      </c>
      <c r="F8" s="19"/>
      <c r="G8" s="43">
        <v>2.857142857142857</v>
      </c>
      <c r="H8" s="44">
        <v>2</v>
      </c>
    </row>
    <row r="9" spans="1:8" ht="12">
      <c r="A9" t="s">
        <v>68</v>
      </c>
      <c r="B9" s="45">
        <v>1.6667</v>
      </c>
      <c r="C9" s="38">
        <v>1.6667</v>
      </c>
      <c r="D9" s="46">
        <f>+C9/2</f>
        <v>0.83335</v>
      </c>
      <c r="E9" s="38">
        <f>1.6667/2</f>
        <v>0.83335</v>
      </c>
      <c r="F9" s="19"/>
      <c r="G9" s="47">
        <v>1.6667</v>
      </c>
      <c r="H9" s="48">
        <v>1.6667</v>
      </c>
    </row>
    <row r="10" spans="1:8" ht="12">
      <c r="A10" t="s">
        <v>69</v>
      </c>
      <c r="B10" s="40">
        <v>5</v>
      </c>
      <c r="C10" s="40">
        <v>1.400006720018816</v>
      </c>
      <c r="D10" s="49">
        <v>0.714310204431492</v>
      </c>
      <c r="E10" s="40">
        <v>0.4117658685130682</v>
      </c>
      <c r="F10" s="19"/>
      <c r="G10" s="50">
        <v>0.6375726697616095</v>
      </c>
      <c r="H10" s="51">
        <v>1.0084062255522974</v>
      </c>
    </row>
    <row r="11" spans="2:8" ht="12">
      <c r="B11" s="52"/>
      <c r="C11" s="53"/>
      <c r="D11" s="41"/>
      <c r="E11" s="53"/>
      <c r="F11" s="19"/>
      <c r="G11" s="54"/>
      <c r="H11" s="55"/>
    </row>
    <row r="12" spans="1:8" ht="12">
      <c r="A12" t="s">
        <v>70</v>
      </c>
      <c r="B12" s="56">
        <v>1400</v>
      </c>
      <c r="C12" s="57">
        <v>1400</v>
      </c>
      <c r="D12" s="58">
        <v>1400</v>
      </c>
      <c r="E12" s="57">
        <v>1400</v>
      </c>
      <c r="F12" s="19"/>
      <c r="G12" s="59">
        <v>1400</v>
      </c>
      <c r="H12" s="57">
        <v>1400</v>
      </c>
    </row>
    <row r="13" spans="1:8" ht="12">
      <c r="A13" t="s">
        <v>71</v>
      </c>
      <c r="B13" s="56">
        <f>+B10*B12</f>
        <v>7000</v>
      </c>
      <c r="C13" s="57">
        <f>+C10*C12</f>
        <v>1960.0094080263423</v>
      </c>
      <c r="D13" s="58">
        <f>+D10*D12*2</f>
        <v>2000.0685724081775</v>
      </c>
      <c r="E13" s="57">
        <f>+E10*E12*2</f>
        <v>1152.9444318365909</v>
      </c>
      <c r="F13" s="19"/>
      <c r="G13" s="59">
        <f>+G10*G12</f>
        <v>892.6017376662534</v>
      </c>
      <c r="H13" s="57">
        <f>+H10*H12</f>
        <v>1411.7687157732164</v>
      </c>
    </row>
    <row r="14" spans="2:8" ht="12">
      <c r="B14" s="52"/>
      <c r="C14" s="53"/>
      <c r="D14" s="58"/>
      <c r="E14" s="53"/>
      <c r="F14" s="19"/>
      <c r="G14" s="42"/>
      <c r="H14" s="55"/>
    </row>
    <row r="15" spans="1:8" ht="12">
      <c r="A15" t="s">
        <v>72</v>
      </c>
      <c r="B15" s="56">
        <v>5</v>
      </c>
      <c r="C15" s="60">
        <v>5</v>
      </c>
      <c r="D15" s="58">
        <v>5</v>
      </c>
      <c r="E15" s="60">
        <v>5</v>
      </c>
      <c r="F15" s="19"/>
      <c r="G15" s="61">
        <v>5</v>
      </c>
      <c r="H15" s="60">
        <v>5</v>
      </c>
    </row>
    <row r="16" spans="1:8" ht="12">
      <c r="A16" t="s">
        <v>73</v>
      </c>
      <c r="B16" s="56">
        <f>+B15*24</f>
        <v>120</v>
      </c>
      <c r="C16" s="62">
        <f>+C15*24</f>
        <v>120</v>
      </c>
      <c r="D16" s="58">
        <f>+D15*24</f>
        <v>120</v>
      </c>
      <c r="E16" s="62">
        <f>+E15*24</f>
        <v>120</v>
      </c>
      <c r="F16" s="19"/>
      <c r="G16" s="63">
        <f>+G15*24</f>
        <v>120</v>
      </c>
      <c r="H16" s="62">
        <f>+H15*24</f>
        <v>120</v>
      </c>
    </row>
    <row r="17" spans="1:8" ht="12">
      <c r="A17" t="s">
        <v>74</v>
      </c>
      <c r="B17" s="56">
        <f>+B16*B7</f>
        <v>120</v>
      </c>
      <c r="C17" s="57">
        <f>+C16*C7</f>
        <v>120</v>
      </c>
      <c r="D17" s="58">
        <f>+D16*D7*2</f>
        <v>240</v>
      </c>
      <c r="E17" s="57">
        <v>240</v>
      </c>
      <c r="F17" s="19"/>
      <c r="G17" s="59">
        <f>+G16*G7</f>
        <v>240</v>
      </c>
      <c r="H17" s="57">
        <f>+H16*H7</f>
        <v>240</v>
      </c>
    </row>
    <row r="18" spans="2:8" ht="12">
      <c r="B18" s="52"/>
      <c r="C18" s="53"/>
      <c r="D18" s="58"/>
      <c r="E18" s="53"/>
      <c r="F18" s="19"/>
      <c r="G18" s="42"/>
      <c r="H18" s="55"/>
    </row>
    <row r="19" spans="1:8" ht="12">
      <c r="A19" t="s">
        <v>75</v>
      </c>
      <c r="B19" s="52">
        <v>0</v>
      </c>
      <c r="C19" s="64">
        <v>0</v>
      </c>
      <c r="D19" s="58">
        <v>150</v>
      </c>
      <c r="E19" s="64">
        <v>150</v>
      </c>
      <c r="F19" s="19"/>
      <c r="G19" s="59">
        <v>150</v>
      </c>
      <c r="H19" s="57">
        <v>150</v>
      </c>
    </row>
    <row r="20" spans="1:8" ht="12">
      <c r="A20" t="s">
        <v>76</v>
      </c>
      <c r="B20" s="52">
        <v>0</v>
      </c>
      <c r="C20" s="64">
        <v>100</v>
      </c>
      <c r="D20" s="58">
        <v>0</v>
      </c>
      <c r="E20" s="64">
        <v>200</v>
      </c>
      <c r="F20" s="19"/>
      <c r="G20" s="59">
        <v>200</v>
      </c>
      <c r="H20" s="57">
        <v>0</v>
      </c>
    </row>
    <row r="21" spans="2:8" ht="12">
      <c r="B21" s="52"/>
      <c r="C21" s="53"/>
      <c r="D21" s="58"/>
      <c r="E21" s="53"/>
      <c r="F21" s="19"/>
      <c r="G21" s="42"/>
      <c r="H21" s="55"/>
    </row>
    <row r="22" spans="1:8" ht="12.75" thickBot="1">
      <c r="A22" t="s">
        <v>77</v>
      </c>
      <c r="B22" s="65">
        <f>+B13+B17+B19+B20</f>
        <v>7120</v>
      </c>
      <c r="C22" s="65">
        <f>+C13+C17+C19+C20</f>
        <v>2180.0094080263425</v>
      </c>
      <c r="D22" s="66">
        <f>+D13+D17+D19+D20</f>
        <v>2390.0685724081777</v>
      </c>
      <c r="E22" s="65">
        <f>+E13+E17+E19+E20</f>
        <v>1742.9444318365909</v>
      </c>
      <c r="F22" s="19"/>
      <c r="G22" s="67">
        <f>+G13+G17+G19+G20</f>
        <v>1482.6017376662535</v>
      </c>
      <c r="H22" s="65">
        <f>+H13+H17+H19+H20</f>
        <v>1801.7687157732164</v>
      </c>
    </row>
    <row r="23" ht="12">
      <c r="F23" s="19"/>
    </row>
    <row r="24" ht="12">
      <c r="A24" s="1" t="s">
        <v>78</v>
      </c>
    </row>
  </sheetData>
  <sheetProtection/>
  <mergeCells count="2">
    <mergeCell ref="G3:H3"/>
    <mergeCell ref="B3:E3"/>
  </mergeCells>
  <printOptions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</dc:creator>
  <cp:keywords/>
  <dc:description/>
  <cp:lastModifiedBy>Enrique Leon</cp:lastModifiedBy>
  <cp:lastPrinted>2002-05-02T21:13:56Z</cp:lastPrinted>
  <dcterms:created xsi:type="dcterms:W3CDTF">2000-08-30T03:09:27Z</dcterms:created>
  <dcterms:modified xsi:type="dcterms:W3CDTF">2019-01-31T23:10:01Z</dcterms:modified>
  <cp:category/>
  <cp:version/>
  <cp:contentType/>
  <cp:contentStatus/>
</cp:coreProperties>
</file>