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680" yWindow="0" windowWidth="25200" windowHeight="16020" tabRatio="500"/>
  </bookViews>
  <sheets>
    <sheet name="Preg. #1" sheetId="2" r:id="rId1"/>
    <sheet name="Preg. #2" sheetId="3" r:id="rId2"/>
    <sheet name="Preg. #3" sheetId="4" r:id="rId3"/>
    <sheet name="Preg. #4" sheetId="1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3" l="1"/>
  <c r="C36" i="3"/>
  <c r="B33" i="3"/>
  <c r="C33" i="3"/>
  <c r="B30" i="3"/>
  <c r="C30" i="3"/>
  <c r="B27" i="3"/>
  <c r="C27" i="3"/>
  <c r="C18" i="3"/>
  <c r="D18" i="3"/>
  <c r="C19" i="3"/>
  <c r="D19" i="3"/>
  <c r="C20" i="3"/>
  <c r="D20" i="3"/>
  <c r="C21" i="3"/>
  <c r="D21" i="3"/>
  <c r="C22" i="3"/>
  <c r="D22" i="3"/>
  <c r="D24" i="3"/>
  <c r="C11" i="3"/>
  <c r="C12" i="3"/>
  <c r="F11" i="2"/>
  <c r="H16" i="2"/>
  <c r="F13" i="2"/>
  <c r="I16" i="2"/>
  <c r="F10" i="2"/>
  <c r="J16" i="2"/>
  <c r="F14" i="2"/>
  <c r="K16" i="2"/>
  <c r="K17" i="2"/>
  <c r="K19" i="2"/>
  <c r="K20" i="2"/>
  <c r="K21" i="2"/>
  <c r="J17" i="2"/>
  <c r="J19" i="2"/>
  <c r="J20" i="2"/>
  <c r="J21" i="2"/>
  <c r="I17" i="2"/>
  <c r="I19" i="2"/>
  <c r="I20" i="2"/>
  <c r="I21" i="2"/>
  <c r="H17" i="2"/>
  <c r="H19" i="2"/>
  <c r="H20" i="2"/>
  <c r="H21" i="2"/>
  <c r="G17" i="2"/>
  <c r="G19" i="2"/>
  <c r="G20" i="2"/>
  <c r="G21" i="2"/>
  <c r="F12" i="2"/>
  <c r="F9" i="2"/>
  <c r="F8" i="2"/>
  <c r="F7" i="2"/>
  <c r="F6" i="2"/>
</calcChain>
</file>

<file path=xl/sharedStrings.xml><?xml version="1.0" encoding="utf-8"?>
<sst xmlns="http://schemas.openxmlformats.org/spreadsheetml/2006/main" count="126" uniqueCount="67">
  <si>
    <t>COSTOS</t>
  </si>
  <si>
    <t>Tn =</t>
  </si>
  <si>
    <t xml:space="preserve">Ta = </t>
  </si>
  <si>
    <t>Actividad</t>
  </si>
  <si>
    <t>Tn</t>
  </si>
  <si>
    <t>Ta</t>
  </si>
  <si>
    <t>Cn</t>
  </si>
  <si>
    <t>Ca</t>
  </si>
  <si>
    <t>Ic</t>
  </si>
  <si>
    <t>A</t>
  </si>
  <si>
    <t>-</t>
  </si>
  <si>
    <t>*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</si>
  <si>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</si>
  <si>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</si>
  <si>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</si>
  <si>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</si>
  <si>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</si>
  <si>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</si>
  <si>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</si>
  <si>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</si>
  <si>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</si>
  <si>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</si>
  <si>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Costo Directo</t>
  </si>
  <si>
    <t xml:space="preserve">Costo Indirecto/semana </t>
  </si>
  <si>
    <t>Bonificación/Multa</t>
  </si>
  <si>
    <t>Costo Total</t>
  </si>
  <si>
    <t>Utilidad</t>
  </si>
  <si>
    <t>Monto a Ofertar</t>
  </si>
  <si>
    <t>Plazo 28 semanas</t>
  </si>
  <si>
    <t>RC:</t>
  </si>
  <si>
    <t>A,B,G,H,K</t>
  </si>
  <si>
    <t>Plazo : 27 semanas</t>
  </si>
  <si>
    <t>Acelerar: G</t>
  </si>
  <si>
    <t>I,J.K</t>
  </si>
  <si>
    <t>Plazo: 26 semanas</t>
  </si>
  <si>
    <t>Acelerar: G,I</t>
  </si>
  <si>
    <t>A,C,D,F,K</t>
  </si>
  <si>
    <t>Plazo: 25 semanas</t>
  </si>
  <si>
    <t>Acelerar:F,G,I</t>
  </si>
  <si>
    <t>Plazo: 24 semanas</t>
  </si>
  <si>
    <t>Acelerar: F,G, J</t>
  </si>
  <si>
    <t>PUNTO A</t>
  </si>
  <si>
    <t>Te=</t>
  </si>
  <si>
    <t>(ta+4m+tb)/6</t>
  </si>
  <si>
    <t>28 semanas</t>
  </si>
  <si>
    <r>
      <t>Varianza 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=((b-a)/6)</t>
    </r>
    <r>
      <rPr>
        <b/>
        <vertAlign val="superscript"/>
        <sz val="11"/>
        <color indexed="8"/>
        <rFont val="Calibri"/>
        <family val="2"/>
      </rPr>
      <t>2</t>
    </r>
  </si>
  <si>
    <t>Ruta Crítica:</t>
  </si>
  <si>
    <t>A, B, G, H, K</t>
  </si>
  <si>
    <t>Varianza de la ruta crítica:</t>
  </si>
  <si>
    <t>Desviación de la ruta crítica:</t>
  </si>
  <si>
    <t>R/ La desviación estándar de la ruta crítica es de 3,46</t>
  </si>
  <si>
    <t>Evento (Plazo del Proyecto)</t>
  </si>
  <si>
    <t>Beneficios o Sanciones (miles)</t>
  </si>
  <si>
    <t>Probabilidad</t>
  </si>
  <si>
    <t>Valor Esperado</t>
  </si>
  <si>
    <t>25 semanas o menos</t>
  </si>
  <si>
    <t>25-26 semanas</t>
  </si>
  <si>
    <t>26-27 semanas</t>
  </si>
  <si>
    <t>27-28 semanas</t>
  </si>
  <si>
    <t>28 semanas o más</t>
  </si>
  <si>
    <t>Desviación estándar  RC:</t>
  </si>
  <si>
    <t>T=25</t>
  </si>
  <si>
    <t>z=</t>
  </si>
  <si>
    <t>T=26</t>
  </si>
  <si>
    <t>T=27</t>
  </si>
  <si>
    <t>T=28</t>
  </si>
  <si>
    <t>1.5 pts cada rango de probabilidad más 2.5 del valor esperado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</si>
</sst>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12" x14ac:knownFonts="1">
    <font>
      <sz val="12"/>
      <color theme="1"/>
      <name val="Calibri"/>
      <family val="2"/>
      <scheme val="minor"/>
    </font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1" applyBorder="1"/>
    <xf numFmtId="0" fontId="1" fillId="0" borderId="0" xfId="1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165" fontId="0" fillId="0" borderId="1" xfId="2" applyNumberFormat="1" applyFont="1" applyBorder="1"/>
    <xf numFmtId="165" fontId="1" fillId="0" borderId="1" xfId="1" applyNumberFormat="1" applyBorder="1" applyAlignment="1">
      <alignment horizontal="right"/>
    </xf>
    <xf numFmtId="0" fontId="1" fillId="0" borderId="1" xfId="1" applyBorder="1" applyAlignment="1"/>
    <xf numFmtId="165" fontId="0" fillId="0" borderId="1" xfId="2" applyNumberFormat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3" fillId="0" borderId="1" xfId="1" applyFont="1" applyBorder="1"/>
    <xf numFmtId="165" fontId="2" fillId="0" borderId="1" xfId="2" applyNumberFormat="1" applyFont="1" applyBorder="1"/>
    <xf numFmtId="9" fontId="0" fillId="0" borderId="1" xfId="3" applyFont="1" applyBorder="1"/>
    <xf numFmtId="165" fontId="4" fillId="0" borderId="1" xfId="1" applyNumberFormat="1" applyFont="1" applyBorder="1"/>
    <xf numFmtId="165" fontId="1" fillId="0" borderId="1" xfId="1" applyNumberFormat="1" applyBorder="1"/>
    <xf numFmtId="0" fontId="1" fillId="0" borderId="0" xfId="1" applyFont="1"/>
    <xf numFmtId="0" fontId="5" fillId="0" borderId="0" xfId="1" applyFont="1"/>
    <xf numFmtId="0" fontId="1" fillId="0" borderId="0" xfId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8" fillId="0" borderId="0" xfId="1" applyFont="1" applyAlignment="1">
      <alignment horizontal="center"/>
    </xf>
    <xf numFmtId="2" fontId="1" fillId="0" borderId="0" xfId="1" applyNumberFormat="1"/>
    <xf numFmtId="0" fontId="5" fillId="0" borderId="5" xfId="1" applyFont="1" applyBorder="1"/>
    <xf numFmtId="0" fontId="5" fillId="0" borderId="5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0" borderId="4" xfId="1" applyFont="1" applyBorder="1"/>
    <xf numFmtId="0" fontId="1" fillId="0" borderId="6" xfId="1" applyBorder="1"/>
    <xf numFmtId="0" fontId="1" fillId="0" borderId="7" xfId="1" applyBorder="1" applyAlignment="1">
      <alignment horizontal="center"/>
    </xf>
    <xf numFmtId="10" fontId="0" fillId="0" borderId="6" xfId="3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0" fontId="1" fillId="0" borderId="6" xfId="1" applyBorder="1" applyAlignment="1">
      <alignment horizontal="center"/>
    </xf>
    <xf numFmtId="165" fontId="0" fillId="0" borderId="9" xfId="2" applyNumberFormat="1" applyFont="1" applyBorder="1" applyAlignment="1">
      <alignment horizontal="center"/>
    </xf>
    <xf numFmtId="0" fontId="1" fillId="0" borderId="10" xfId="1" applyBorder="1"/>
    <xf numFmtId="0" fontId="1" fillId="0" borderId="10" xfId="1" applyBorder="1" applyAlignment="1">
      <alignment horizontal="center"/>
    </xf>
    <xf numFmtId="10" fontId="0" fillId="0" borderId="10" xfId="3" applyNumberFormat="1" applyFont="1" applyBorder="1" applyAlignment="1">
      <alignment horizontal="center"/>
    </xf>
    <xf numFmtId="165" fontId="0" fillId="0" borderId="11" xfId="2" applyNumberFormat="1" applyFont="1" applyBorder="1" applyAlignment="1">
      <alignment horizontal="center"/>
    </xf>
    <xf numFmtId="165" fontId="1" fillId="0" borderId="0" xfId="1" applyNumberFormat="1"/>
    <xf numFmtId="0" fontId="9" fillId="0" borderId="0" xfId="1" applyFont="1"/>
    <xf numFmtId="166" fontId="10" fillId="0" borderId="0" xfId="1" applyNumberFormat="1" applyFont="1" applyAlignment="1">
      <alignment horizontal="center"/>
    </xf>
    <xf numFmtId="0" fontId="3" fillId="0" borderId="0" xfId="1" applyFont="1"/>
    <xf numFmtId="165" fontId="11" fillId="0" borderId="0" xfId="2" applyNumberFormat="1" applyFont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166" fontId="1" fillId="0" borderId="0" xfId="1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</xdr:colOff>
      <xdr:row>21</xdr:row>
      <xdr:rowOff>63500</xdr:rowOff>
    </xdr:from>
    <xdr:to>
      <xdr:col>13</xdr:col>
      <xdr:colOff>88900</xdr:colOff>
      <xdr:row>38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3263900"/>
          <a:ext cx="6388100" cy="256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39</xdr:row>
      <xdr:rowOff>101600</xdr:rowOff>
    </xdr:from>
    <xdr:to>
      <xdr:col>12</xdr:col>
      <xdr:colOff>419100</xdr:colOff>
      <xdr:row>54</xdr:row>
      <xdr:rowOff>139700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045200"/>
          <a:ext cx="59944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55</xdr:row>
      <xdr:rowOff>50800</xdr:rowOff>
    </xdr:from>
    <xdr:to>
      <xdr:col>12</xdr:col>
      <xdr:colOff>533400</xdr:colOff>
      <xdr:row>70</xdr:row>
      <xdr:rowOff>127000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8432800"/>
          <a:ext cx="613410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12</xdr:col>
      <xdr:colOff>571500</xdr:colOff>
      <xdr:row>87</xdr:row>
      <xdr:rowOff>12700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972800"/>
          <a:ext cx="6223000" cy="229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87</xdr:row>
      <xdr:rowOff>139700</xdr:rowOff>
    </xdr:from>
    <xdr:to>
      <xdr:col>12</xdr:col>
      <xdr:colOff>736600</xdr:colOff>
      <xdr:row>104</xdr:row>
      <xdr:rowOff>101600</xdr:rowOff>
    </xdr:to>
    <xdr:pic>
      <xdr:nvPicPr>
        <xdr:cNvPr id="6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13398500"/>
          <a:ext cx="640080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8</xdr:col>
      <xdr:colOff>495300</xdr:colOff>
      <xdr:row>50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7023100" cy="952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1</xdr:row>
      <xdr:rowOff>0</xdr:rowOff>
    </xdr:from>
    <xdr:to>
      <xdr:col>10</xdr:col>
      <xdr:colOff>736600</xdr:colOff>
      <xdr:row>34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90500"/>
          <a:ext cx="8191500" cy="646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3"/>
  <sheetViews>
    <sheetView tabSelected="1" zoomScale="150" zoomScaleNormal="150" zoomScalePageLayoutView="150" workbookViewId="0">
      <selection activeCell="K14" sqref="K14"/>
    </sheetView>
  </sheetViews>
  <sheetFormatPr baseColWidth="10" defaultRowHeight="12" x14ac:dyDescent="0"/>
  <cols>
    <col min="1" max="1" width="20.33203125" style="2" customWidth="1"/>
    <col min="2" max="2" width="5.5" style="2" customWidth="1"/>
    <col min="3" max="3" width="5.1640625" style="2" customWidth="1"/>
    <col min="4" max="4" width="5.5" style="2" customWidth="1"/>
    <col min="5" max="5" width="5.6640625" style="2" customWidth="1"/>
    <col min="6" max="6" width="7.5" style="2" customWidth="1"/>
    <col min="7" max="8" width="8.83203125" style="2" customWidth="1"/>
    <col min="9" max="9" width="8.5" style="2" customWidth="1"/>
    <col min="10" max="10" width="7.6640625" style="2" customWidth="1"/>
    <col min="11" max="16384" width="10.83203125" style="2"/>
  </cols>
  <sheetData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3" t="s">
        <v>1</v>
      </c>
      <c r="H3" s="3" t="s">
        <v>2</v>
      </c>
      <c r="I3" s="3" t="s">
        <v>2</v>
      </c>
      <c r="J3" s="3" t="s">
        <v>2</v>
      </c>
      <c r="K3" s="3" t="s">
        <v>2</v>
      </c>
    </row>
    <row r="4" spans="1:11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>
        <v>28</v>
      </c>
      <c r="H4" s="3">
        <v>27</v>
      </c>
      <c r="I4" s="3">
        <v>26</v>
      </c>
      <c r="J4" s="3">
        <v>25</v>
      </c>
      <c r="K4" s="3">
        <v>24</v>
      </c>
    </row>
    <row r="5" spans="1:11">
      <c r="A5" s="1" t="s">
        <v>9</v>
      </c>
      <c r="B5" s="1">
        <v>5</v>
      </c>
      <c r="C5" s="1">
        <v>5</v>
      </c>
      <c r="D5" s="1">
        <v>500</v>
      </c>
      <c r="E5" s="1">
        <v>500</v>
      </c>
      <c r="F5" s="3" t="s">
        <v>10</v>
      </c>
      <c r="G5" s="4" t="s">
        <v>11</v>
      </c>
      <c r="H5" s="4" t="s">
        <v>11</v>
      </c>
      <c r="I5" s="4" t="s">
        <v>11</v>
      </c>
      <c r="J5" s="4" t="s">
        <v>11</v>
      </c>
      <c r="K5" s="1"/>
    </row>
    <row r="6" spans="1:11">
      <c r="A6" s="1" t="s">
        <v>12</v>
      </c>
      <c r="B6" s="1">
        <v>4</v>
      </c>
      <c r="C6" s="1">
        <v>3</v>
      </c>
      <c r="D6" s="1">
        <v>300</v>
      </c>
      <c r="E6" s="1">
        <v>700</v>
      </c>
      <c r="F6" s="3">
        <f t="shared" ref="F6:F14" si="0">(E6-D6)/(B6-C6)</f>
        <v>400</v>
      </c>
      <c r="G6" s="4" t="s">
        <v>11</v>
      </c>
      <c r="H6" s="4" t="s">
        <v>11</v>
      </c>
      <c r="I6" s="4" t="s">
        <v>11</v>
      </c>
      <c r="J6" s="4" t="s">
        <v>11</v>
      </c>
      <c r="K6" s="1"/>
    </row>
    <row r="7" spans="1:11">
      <c r="A7" s="1" t="s">
        <v>13</v>
      </c>
      <c r="B7" s="1">
        <v>6</v>
      </c>
      <c r="C7" s="1">
        <v>3</v>
      </c>
      <c r="D7" s="1">
        <v>100</v>
      </c>
      <c r="E7" s="1">
        <v>1000</v>
      </c>
      <c r="F7" s="3">
        <f t="shared" si="0"/>
        <v>300</v>
      </c>
      <c r="G7" s="4"/>
      <c r="H7" s="4"/>
      <c r="I7" s="4" t="s">
        <v>11</v>
      </c>
      <c r="J7" s="4" t="s">
        <v>11</v>
      </c>
      <c r="K7" s="1"/>
    </row>
    <row r="8" spans="1:11">
      <c r="A8" s="1" t="s">
        <v>14</v>
      </c>
      <c r="B8" s="1">
        <v>7</v>
      </c>
      <c r="C8" s="1">
        <v>5</v>
      </c>
      <c r="D8" s="1">
        <v>500</v>
      </c>
      <c r="E8" s="1">
        <v>1000</v>
      </c>
      <c r="F8" s="3">
        <f t="shared" si="0"/>
        <v>250</v>
      </c>
      <c r="G8" s="4"/>
      <c r="H8" s="4"/>
      <c r="I8" s="4" t="s">
        <v>11</v>
      </c>
      <c r="J8" s="4" t="s">
        <v>11</v>
      </c>
      <c r="K8" s="1"/>
    </row>
    <row r="9" spans="1:11">
      <c r="A9" s="1" t="s">
        <v>15</v>
      </c>
      <c r="B9" s="1">
        <v>6</v>
      </c>
      <c r="C9" s="1">
        <v>2</v>
      </c>
      <c r="D9" s="1">
        <v>200</v>
      </c>
      <c r="E9" s="1">
        <v>400</v>
      </c>
      <c r="F9" s="3">
        <f t="shared" si="0"/>
        <v>50</v>
      </c>
      <c r="G9" s="4"/>
      <c r="H9" s="4"/>
      <c r="I9" s="4"/>
      <c r="J9" s="4"/>
      <c r="K9" s="1"/>
    </row>
    <row r="10" spans="1:11">
      <c r="A10" s="1" t="s">
        <v>16</v>
      </c>
      <c r="B10" s="1">
        <v>7</v>
      </c>
      <c r="C10" s="1">
        <v>3</v>
      </c>
      <c r="D10" s="1">
        <v>150</v>
      </c>
      <c r="E10" s="1">
        <v>490</v>
      </c>
      <c r="F10" s="3">
        <f t="shared" si="0"/>
        <v>85</v>
      </c>
      <c r="G10" s="1"/>
      <c r="H10" s="4"/>
      <c r="I10" s="4" t="s">
        <v>11</v>
      </c>
      <c r="J10" s="4">
        <v>6</v>
      </c>
      <c r="K10" s="4">
        <v>5</v>
      </c>
    </row>
    <row r="11" spans="1:11">
      <c r="A11" s="1" t="s">
        <v>17</v>
      </c>
      <c r="B11" s="1">
        <v>12</v>
      </c>
      <c r="C11" s="1">
        <v>2</v>
      </c>
      <c r="D11" s="1">
        <v>100</v>
      </c>
      <c r="E11" s="1">
        <v>600</v>
      </c>
      <c r="F11" s="3">
        <f t="shared" si="0"/>
        <v>50</v>
      </c>
      <c r="G11" s="4" t="s">
        <v>11</v>
      </c>
      <c r="H11" s="4">
        <v>11</v>
      </c>
      <c r="I11" s="4">
        <v>10</v>
      </c>
      <c r="J11" s="4">
        <v>9</v>
      </c>
      <c r="K11" s="4">
        <v>8</v>
      </c>
    </row>
    <row r="12" spans="1:11">
      <c r="A12" s="1" t="s">
        <v>18</v>
      </c>
      <c r="B12" s="1">
        <v>6</v>
      </c>
      <c r="C12" s="1">
        <v>1</v>
      </c>
      <c r="D12" s="1">
        <v>300</v>
      </c>
      <c r="E12" s="1">
        <v>600</v>
      </c>
      <c r="F12" s="3">
        <f t="shared" si="0"/>
        <v>60</v>
      </c>
      <c r="G12" s="4" t="s">
        <v>11</v>
      </c>
      <c r="H12" s="4" t="s">
        <v>11</v>
      </c>
      <c r="I12" s="4" t="s">
        <v>11</v>
      </c>
      <c r="J12" s="4" t="s">
        <v>11</v>
      </c>
      <c r="K12" s="1"/>
    </row>
    <row r="13" spans="1:11">
      <c r="A13" s="1" t="s">
        <v>19</v>
      </c>
      <c r="B13" s="1">
        <v>21</v>
      </c>
      <c r="C13" s="1">
        <v>19</v>
      </c>
      <c r="D13" s="1">
        <v>200</v>
      </c>
      <c r="E13" s="1">
        <v>400</v>
      </c>
      <c r="F13" s="3">
        <f t="shared" si="0"/>
        <v>100</v>
      </c>
      <c r="G13" s="1"/>
      <c r="H13" s="4" t="s">
        <v>11</v>
      </c>
      <c r="I13" s="4">
        <v>20</v>
      </c>
      <c r="J13" s="4">
        <v>19</v>
      </c>
      <c r="K13" s="1"/>
    </row>
    <row r="14" spans="1:11">
      <c r="A14" s="1" t="s">
        <v>20</v>
      </c>
      <c r="B14" s="1">
        <v>5</v>
      </c>
      <c r="C14" s="1">
        <v>4</v>
      </c>
      <c r="D14" s="1">
        <v>600</v>
      </c>
      <c r="E14" s="1">
        <v>800</v>
      </c>
      <c r="F14" s="3">
        <f t="shared" si="0"/>
        <v>200</v>
      </c>
      <c r="G14" s="4"/>
      <c r="H14" s="4" t="s">
        <v>11</v>
      </c>
      <c r="I14" s="4" t="s">
        <v>11</v>
      </c>
      <c r="J14" s="4" t="s">
        <v>11</v>
      </c>
      <c r="K14" s="4">
        <v>4</v>
      </c>
    </row>
    <row r="15" spans="1:11">
      <c r="A15" s="1" t="s">
        <v>21</v>
      </c>
      <c r="B15" s="1">
        <v>1</v>
      </c>
      <c r="C15" s="1">
        <v>1</v>
      </c>
      <c r="D15" s="1">
        <v>500</v>
      </c>
      <c r="E15" s="1">
        <v>500</v>
      </c>
      <c r="F15" s="3" t="s">
        <v>10</v>
      </c>
      <c r="G15" s="4" t="s">
        <v>11</v>
      </c>
      <c r="H15" s="4" t="s">
        <v>11</v>
      </c>
      <c r="I15" s="4" t="s">
        <v>11</v>
      </c>
      <c r="J15" s="4" t="s">
        <v>11</v>
      </c>
      <c r="K15" s="1"/>
    </row>
    <row r="16" spans="1:11" ht="15">
      <c r="A16" s="1" t="s">
        <v>22</v>
      </c>
      <c r="B16" s="1"/>
      <c r="C16" s="1"/>
      <c r="D16" s="1"/>
      <c r="E16" s="1"/>
      <c r="F16" s="1"/>
      <c r="G16" s="5">
        <v>0</v>
      </c>
      <c r="H16" s="5">
        <f>G16+F11</f>
        <v>50</v>
      </c>
      <c r="I16" s="5">
        <f>H16+F11+F13</f>
        <v>200</v>
      </c>
      <c r="J16" s="5">
        <f>I16+F10+F11+F13</f>
        <v>435</v>
      </c>
      <c r="K16" s="6">
        <f>J16+F14+F11+F10</f>
        <v>770</v>
      </c>
    </row>
    <row r="17" spans="1:11" ht="15">
      <c r="A17" s="7" t="s">
        <v>23</v>
      </c>
      <c r="B17" s="7">
        <v>50</v>
      </c>
      <c r="C17" s="1"/>
      <c r="D17" s="1"/>
      <c r="E17" s="1"/>
      <c r="F17" s="1"/>
      <c r="G17" s="5">
        <f>G4*$B$17</f>
        <v>1400</v>
      </c>
      <c r="H17" s="5">
        <f>H4*$B$17</f>
        <v>1350</v>
      </c>
      <c r="I17" s="5">
        <f>I4*$B$17</f>
        <v>1300</v>
      </c>
      <c r="J17" s="5">
        <f>J4*$B$17</f>
        <v>1250</v>
      </c>
      <c r="K17" s="8">
        <f>K4*$B$17</f>
        <v>1200</v>
      </c>
    </row>
    <row r="18" spans="1:11">
      <c r="A18" s="1" t="s">
        <v>24</v>
      </c>
      <c r="B18" s="1"/>
      <c r="C18" s="1"/>
      <c r="D18" s="1"/>
      <c r="E18" s="1"/>
      <c r="F18" s="1"/>
      <c r="G18" s="1">
        <v>150</v>
      </c>
      <c r="H18" s="1">
        <v>75</v>
      </c>
      <c r="I18" s="1">
        <v>0</v>
      </c>
      <c r="J18" s="1">
        <v>-75</v>
      </c>
      <c r="K18" s="9">
        <v>-150</v>
      </c>
    </row>
    <row r="19" spans="1:11">
      <c r="A19" s="10" t="s">
        <v>25</v>
      </c>
      <c r="B19" s="1"/>
      <c r="C19" s="1"/>
      <c r="D19" s="1"/>
      <c r="E19" s="1"/>
      <c r="F19" s="1"/>
      <c r="G19" s="11">
        <f>SUM(G16:G18)</f>
        <v>1550</v>
      </c>
      <c r="H19" s="11">
        <f>SUM(H16:H18)</f>
        <v>1475</v>
      </c>
      <c r="I19" s="11">
        <f>SUM(I16:I18)</f>
        <v>1500</v>
      </c>
      <c r="J19" s="11">
        <f>SUM(J16:J18)</f>
        <v>1610</v>
      </c>
      <c r="K19" s="11">
        <f>SUM(K16:K18)</f>
        <v>1820</v>
      </c>
    </row>
    <row r="20" spans="1:11" ht="15">
      <c r="A20" s="1" t="s">
        <v>26</v>
      </c>
      <c r="B20" s="12">
        <v>0.2</v>
      </c>
      <c r="C20" s="1"/>
      <c r="D20" s="1"/>
      <c r="E20" s="1"/>
      <c r="F20" s="1"/>
      <c r="G20" s="13">
        <f>G19*$B$20</f>
        <v>310</v>
      </c>
      <c r="H20" s="13">
        <f>H19*$B$20</f>
        <v>295</v>
      </c>
      <c r="I20" s="13">
        <f>I19*$B$20</f>
        <v>300</v>
      </c>
      <c r="J20" s="13">
        <f>J19*$B$20</f>
        <v>322</v>
      </c>
      <c r="K20" s="13">
        <f>K19*$B$20</f>
        <v>364</v>
      </c>
    </row>
    <row r="21" spans="1:11">
      <c r="A21" s="1" t="s">
        <v>27</v>
      </c>
      <c r="B21" s="1"/>
      <c r="C21" s="1"/>
      <c r="D21" s="1"/>
      <c r="E21" s="1"/>
      <c r="F21" s="1"/>
      <c r="G21" s="14">
        <f>SUM(G19:G20)</f>
        <v>1860</v>
      </c>
      <c r="H21" s="14">
        <f>SUM(H19:H20)</f>
        <v>1770</v>
      </c>
      <c r="I21" s="14">
        <f>SUM(I19:I20)</f>
        <v>1800</v>
      </c>
      <c r="J21" s="14">
        <f>SUM(J19:J20)</f>
        <v>1932</v>
      </c>
      <c r="K21" s="14">
        <f>SUM(K19:K20)</f>
        <v>2184</v>
      </c>
    </row>
    <row r="25" spans="1:11">
      <c r="A25" s="15" t="s">
        <v>28</v>
      </c>
    </row>
    <row r="26" spans="1:11">
      <c r="A26" s="15" t="s">
        <v>29</v>
      </c>
    </row>
    <row r="27" spans="1:11">
      <c r="A27" s="15" t="s">
        <v>30</v>
      </c>
    </row>
    <row r="43" spans="1:1">
      <c r="A43" s="15" t="s">
        <v>31</v>
      </c>
    </row>
    <row r="44" spans="1:1">
      <c r="A44" s="15" t="s">
        <v>32</v>
      </c>
    </row>
    <row r="46" spans="1:1">
      <c r="A46" s="15" t="s">
        <v>29</v>
      </c>
    </row>
    <row r="47" spans="1:1">
      <c r="A47" s="15" t="s">
        <v>30</v>
      </c>
    </row>
    <row r="48" spans="1:1">
      <c r="A48" s="15" t="s">
        <v>33</v>
      </c>
    </row>
    <row r="57" spans="1:1">
      <c r="A57" s="15" t="s">
        <v>34</v>
      </c>
    </row>
    <row r="58" spans="1:1">
      <c r="A58" s="15" t="s">
        <v>35</v>
      </c>
    </row>
    <row r="60" spans="1:1">
      <c r="A60" s="15" t="s">
        <v>29</v>
      </c>
    </row>
    <row r="61" spans="1:1">
      <c r="A61" s="15" t="s">
        <v>30</v>
      </c>
    </row>
    <row r="62" spans="1:1">
      <c r="A62" s="15" t="s">
        <v>33</v>
      </c>
    </row>
    <row r="63" spans="1:1">
      <c r="A63" s="15" t="s">
        <v>36</v>
      </c>
    </row>
    <row r="73" spans="1:1">
      <c r="A73" s="15" t="s">
        <v>37</v>
      </c>
    </row>
    <row r="74" spans="1:1">
      <c r="A74" s="15" t="s">
        <v>38</v>
      </c>
    </row>
    <row r="76" spans="1:1">
      <c r="A76" s="15" t="s">
        <v>29</v>
      </c>
    </row>
    <row r="77" spans="1:1">
      <c r="A77" s="15" t="s">
        <v>30</v>
      </c>
    </row>
    <row r="78" spans="1:1">
      <c r="A78" s="15" t="s">
        <v>33</v>
      </c>
    </row>
    <row r="79" spans="1:1">
      <c r="A79" s="15" t="s">
        <v>36</v>
      </c>
    </row>
    <row r="88" spans="1:1">
      <c r="A88" s="15" t="s">
        <v>39</v>
      </c>
    </row>
    <row r="89" spans="1:1">
      <c r="A89" s="15" t="s">
        <v>40</v>
      </c>
    </row>
    <row r="91" spans="1:1">
      <c r="A91" s="15" t="s">
        <v>30</v>
      </c>
    </row>
    <row r="92" spans="1:1">
      <c r="A92" s="15" t="s">
        <v>33</v>
      </c>
    </row>
    <row r="93" spans="1:1">
      <c r="A93" s="15" t="s">
        <v>36</v>
      </c>
    </row>
  </sheetData>
  <pageMargins left="1" right="0.5" top="0.5" bottom="0.5" header="0" footer="0"/>
  <pageSetup orientation="landscape" horizontalDpi="180" verticalDpi="18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36"/>
  <sheetViews>
    <sheetView topLeftCell="A4" zoomScale="125" zoomScaleNormal="125" zoomScalePageLayoutView="125" workbookViewId="0">
      <selection activeCell="D4" sqref="D4"/>
    </sheetView>
  </sheetViews>
  <sheetFormatPr baseColWidth="10" defaultRowHeight="12" x14ac:dyDescent="0"/>
  <cols>
    <col min="1" max="1" width="25.6640625" style="2" customWidth="1"/>
    <col min="2" max="2" width="17.1640625" style="2" customWidth="1"/>
    <col min="3" max="3" width="15.5" style="2" customWidth="1"/>
    <col min="4" max="4" width="14.83203125" style="2" customWidth="1"/>
    <col min="5" max="16384" width="10.83203125" style="2"/>
  </cols>
  <sheetData>
    <row r="2" spans="1:12" ht="14">
      <c r="A2" s="16" t="s">
        <v>41</v>
      </c>
    </row>
    <row r="3" spans="1:12">
      <c r="A3" s="17" t="s">
        <v>42</v>
      </c>
      <c r="B3" s="2" t="s">
        <v>43</v>
      </c>
    </row>
    <row r="4" spans="1:12">
      <c r="A4" s="17" t="s">
        <v>42</v>
      </c>
      <c r="B4" s="2" t="s">
        <v>44</v>
      </c>
    </row>
    <row r="6" spans="1:12" ht="14">
      <c r="A6" s="18" t="s">
        <v>3</v>
      </c>
      <c r="B6" s="18" t="s">
        <v>9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</row>
    <row r="7" spans="1:12" ht="16">
      <c r="A7" s="19" t="s">
        <v>45</v>
      </c>
      <c r="B7" s="20">
        <v>2.3330000000000002</v>
      </c>
      <c r="C7" s="20">
        <v>3.8370000000000002</v>
      </c>
      <c r="D7" s="20">
        <v>0</v>
      </c>
      <c r="E7" s="20">
        <v>0.83299999999999996</v>
      </c>
      <c r="F7" s="20">
        <v>1</v>
      </c>
      <c r="G7" s="20">
        <v>2.3330000000000002</v>
      </c>
      <c r="H7" s="20">
        <v>2.3330000000000002</v>
      </c>
      <c r="I7" s="20">
        <v>2.33</v>
      </c>
      <c r="J7" s="20">
        <v>0.33300000000000002</v>
      </c>
      <c r="K7" s="20">
        <v>2.3330000000000002</v>
      </c>
      <c r="L7" s="20">
        <v>1.167</v>
      </c>
    </row>
    <row r="8" spans="1:12" ht="14">
      <c r="A8" s="21"/>
    </row>
    <row r="10" spans="1:12">
      <c r="A10" s="2" t="s">
        <v>46</v>
      </c>
      <c r="C10" s="2" t="s">
        <v>47</v>
      </c>
    </row>
    <row r="11" spans="1:12">
      <c r="A11" s="2" t="s">
        <v>48</v>
      </c>
      <c r="C11" s="2">
        <f>+B7+C7+H7+I7+L7</f>
        <v>12</v>
      </c>
    </row>
    <row r="12" spans="1:12">
      <c r="A12" s="2" t="s">
        <v>49</v>
      </c>
      <c r="C12" s="22">
        <f>SQRT(C11)</f>
        <v>3.4641016151377544</v>
      </c>
    </row>
    <row r="13" spans="1:12" ht="13" thickBot="1">
      <c r="C13" s="22"/>
    </row>
    <row r="14" spans="1:12" ht="13" thickBot="1">
      <c r="A14" s="46" t="s">
        <v>50</v>
      </c>
      <c r="B14" s="47"/>
      <c r="C14" s="47"/>
      <c r="D14" s="48"/>
    </row>
    <row r="15" spans="1:12" ht="14">
      <c r="A15" s="16"/>
    </row>
    <row r="16" spans="1:12" ht="15" thickBot="1">
      <c r="A16" s="16"/>
    </row>
    <row r="17" spans="1:6" ht="29" thickBot="1">
      <c r="A17" s="23" t="s">
        <v>51</v>
      </c>
      <c r="B17" s="24" t="s">
        <v>52</v>
      </c>
      <c r="C17" s="25" t="s">
        <v>53</v>
      </c>
      <c r="D17" s="26" t="s">
        <v>54</v>
      </c>
    </row>
    <row r="18" spans="1:6" ht="15">
      <c r="A18" s="27" t="s">
        <v>55</v>
      </c>
      <c r="B18" s="28">
        <v>9000</v>
      </c>
      <c r="C18" s="29">
        <f>+C27</f>
        <v>0.19295675305521548</v>
      </c>
      <c r="D18" s="30">
        <f>+B18*C18</f>
        <v>1736.6107774969394</v>
      </c>
    </row>
    <row r="19" spans="1:6" ht="15">
      <c r="A19" s="27" t="s">
        <v>56</v>
      </c>
      <c r="B19" s="31">
        <v>4500</v>
      </c>
      <c r="C19" s="29">
        <f>+C30-C27</f>
        <v>8.8663599026681361E-2</v>
      </c>
      <c r="D19" s="32">
        <f>+B19*C19</f>
        <v>398.9861956200661</v>
      </c>
    </row>
    <row r="20" spans="1:6" ht="15">
      <c r="A20" s="27" t="s">
        <v>57</v>
      </c>
      <c r="B20" s="31">
        <v>-1000</v>
      </c>
      <c r="C20" s="29">
        <f>+C33-C30</f>
        <v>0.10466370159148675</v>
      </c>
      <c r="D20" s="32">
        <f>+B20*C20</f>
        <v>-104.66370159148674</v>
      </c>
      <c r="F20" s="2" t="s">
        <v>66</v>
      </c>
    </row>
    <row r="21" spans="1:6" ht="15">
      <c r="A21" s="27" t="s">
        <v>58</v>
      </c>
      <c r="B21" s="31">
        <v>-1500</v>
      </c>
      <c r="C21" s="29">
        <f>+C36-C33</f>
        <v>0.11371594632661641</v>
      </c>
      <c r="D21" s="32">
        <f>+B21*C21</f>
        <v>-170.57391948992461</v>
      </c>
    </row>
    <row r="22" spans="1:6" ht="16" thickBot="1">
      <c r="A22" s="33" t="s">
        <v>59</v>
      </c>
      <c r="B22" s="34">
        <v>-3000</v>
      </c>
      <c r="C22" s="35">
        <f>1-C36</f>
        <v>0.5</v>
      </c>
      <c r="D22" s="36">
        <f>+B22*C22</f>
        <v>-1500</v>
      </c>
    </row>
    <row r="23" spans="1:6">
      <c r="D23" s="37"/>
    </row>
    <row r="24" spans="1:6" ht="14">
      <c r="A24" s="38" t="s">
        <v>60</v>
      </c>
      <c r="B24" s="39">
        <v>3.46</v>
      </c>
      <c r="C24" s="40" t="s">
        <v>54</v>
      </c>
      <c r="D24" s="41">
        <f>SUM(D18:D22)</f>
        <v>360.35935203559393</v>
      </c>
    </row>
    <row r="25" spans="1:6">
      <c r="B25" s="42"/>
      <c r="C25" s="43" t="s">
        <v>53</v>
      </c>
    </row>
    <row r="26" spans="1:6">
      <c r="A26" s="17" t="s">
        <v>61</v>
      </c>
    </row>
    <row r="27" spans="1:6" ht="15">
      <c r="A27" s="17" t="s">
        <v>62</v>
      </c>
      <c r="B27" s="44">
        <f>+(25-28)/B24</f>
        <v>-0.86705202312138729</v>
      </c>
      <c r="C27" s="45">
        <f>NORMSDIST(B27)</f>
        <v>0.19295675305521548</v>
      </c>
    </row>
    <row r="28" spans="1:6" ht="15">
      <c r="A28" s="17"/>
      <c r="B28" s="42"/>
      <c r="C28" s="45"/>
    </row>
    <row r="29" spans="1:6" ht="15">
      <c r="A29" s="17" t="s">
        <v>63</v>
      </c>
      <c r="B29" s="42"/>
      <c r="C29" s="45"/>
    </row>
    <row r="30" spans="1:6" ht="15">
      <c r="A30" s="17" t="s">
        <v>62</v>
      </c>
      <c r="B30" s="44">
        <f>+(26-28)/B24</f>
        <v>-0.5780346820809249</v>
      </c>
      <c r="C30" s="45">
        <f>NORMSDIST(B30)</f>
        <v>0.28162035208189684</v>
      </c>
    </row>
    <row r="31" spans="1:6" ht="15">
      <c r="A31" s="17"/>
      <c r="B31" s="42"/>
      <c r="C31" s="45"/>
    </row>
    <row r="32" spans="1:6" ht="15">
      <c r="A32" s="17" t="s">
        <v>64</v>
      </c>
      <c r="B32" s="42"/>
      <c r="C32" s="45"/>
    </row>
    <row r="33" spans="1:3" ht="15">
      <c r="A33" s="17" t="s">
        <v>62</v>
      </c>
      <c r="B33" s="44">
        <f>+(27-28)/B24</f>
        <v>-0.28901734104046245</v>
      </c>
      <c r="C33" s="45">
        <f>NORMSDIST(B33)</f>
        <v>0.38628405367338359</v>
      </c>
    </row>
    <row r="34" spans="1:3" ht="15">
      <c r="A34" s="17"/>
      <c r="B34" s="42"/>
      <c r="C34" s="45"/>
    </row>
    <row r="35" spans="1:3" ht="15">
      <c r="A35" s="17" t="s">
        <v>65</v>
      </c>
      <c r="B35" s="42"/>
      <c r="C35" s="45"/>
    </row>
    <row r="36" spans="1:3" ht="15">
      <c r="A36" s="17" t="s">
        <v>62</v>
      </c>
      <c r="B36" s="44">
        <f>+(28-28)/B24</f>
        <v>0</v>
      </c>
      <c r="C36" s="45">
        <f>NORMSDIST(B36)</f>
        <v>0.5</v>
      </c>
    </row>
  </sheetData>
  <mergeCells count="1">
    <mergeCell ref="A14:D14"/>
  </mergeCells>
  <pageMargins left="0.75" right="0.75" top="1" bottom="1" header="0" footer="0"/>
  <pageSetup scale="73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>
      <selection activeCell="K8" sqref="K8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>
      <selection activeCell="N14" sqref="N14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Preg. #1</vt:lpstr>
      <vt:lpstr>Preg. #2</vt:lpstr>
      <vt:lpstr>Preg. #3</vt:lpstr>
      <vt:lpstr>Preg. #4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2018-09-27T16:16:27Z</dcterms:created>
  <dcterms:modified xsi:type="dcterms:W3CDTF">2018-10-09T16:09:39Z</dcterms:modified>
</cp:coreProperties>
</file>